
<file path=[Content_Types].xml><?xml version="1.0" encoding="utf-8"?>
<Types xmlns="http://schemas.openxmlformats.org/package/2006/content-types"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45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Default Extension="jpeg" ContentType="image/jpe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4795" windowHeight="11760" activeTab="1"/>
  </bookViews>
  <sheets>
    <sheet name="세부공종집계표" sheetId="2" r:id="rId1"/>
    <sheet name="제1공종집계" sheetId="5" r:id="rId2"/>
    <sheet name="제2공종집계" sheetId="6" r:id="rId3"/>
    <sheet name="제3공종집계" sheetId="7" r:id="rId4"/>
    <sheet name="제13~16공종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123Graph_B" localSheetId="0" hidden="1">[1]B!#REF!</definedName>
    <definedName name="__123Graph_B" localSheetId="4" hidden="1">[2]유림콘도!#REF!</definedName>
    <definedName name="__123Graph_B" localSheetId="1" hidden="1">[1]B!#REF!</definedName>
    <definedName name="__123Graph_B" localSheetId="2" hidden="1">[1]B!#REF!</definedName>
    <definedName name="__123Graph_B" localSheetId="3" hidden="1">[1]B!#REF!</definedName>
    <definedName name="__123Graph_B" hidden="1">[2]유림콘도!#REF!</definedName>
    <definedName name="__123Graph_D" localSheetId="4" hidden="1">[1]B!#REF!</definedName>
    <definedName name="__123Graph_D" localSheetId="1" hidden="1">[1]B!#REF!</definedName>
    <definedName name="__123Graph_D" localSheetId="2" hidden="1">[1]B!#REF!</definedName>
    <definedName name="__123Graph_D" localSheetId="3" hidden="1">[1]B!#REF!</definedName>
    <definedName name="__123Graph_D" hidden="1">[1]B!#REF!</definedName>
    <definedName name="__123Graph_E" localSheetId="4" hidden="1">[3]유림골조!#REF!</definedName>
    <definedName name="__123Graph_E" hidden="1">[3]유림골조!#REF!</definedName>
    <definedName name="__123Graph_F" localSheetId="4" hidden="1">[1]B!#REF!</definedName>
    <definedName name="__123Graph_F" localSheetId="1" hidden="1">[1]B!#REF!</definedName>
    <definedName name="__123Graph_F" localSheetId="2" hidden="1">[1]B!#REF!</definedName>
    <definedName name="__123Graph_F" localSheetId="3" hidden="1">[1]B!#REF!</definedName>
    <definedName name="__123Graph_F" hidden="1">[1]B!#REF!</definedName>
    <definedName name="__123Graph_X" localSheetId="4" hidden="1">[1]B!#REF!</definedName>
    <definedName name="__123Graph_X" localSheetId="1" hidden="1">[1]B!#REF!</definedName>
    <definedName name="__123Graph_X" localSheetId="2" hidden="1">[1]B!#REF!</definedName>
    <definedName name="__123Graph_X" localSheetId="3" hidden="1">[1]B!#REF!</definedName>
    <definedName name="__123Graph_X" hidden="1">[1]B!#REF!</definedName>
    <definedName name="__IntlFixup" hidden="1">TRUE</definedName>
    <definedName name="__NEW5">ROUND([4]!__NEW5*0.0254,3)</definedName>
    <definedName name="_12_123Grap" localSheetId="4" hidden="1">[5]유림골조!#REF!</definedName>
    <definedName name="_12_123Grap" hidden="1">[5]유림골조!#REF!</definedName>
    <definedName name="_13Dist_" localSheetId="0" hidden="1">#REF!</definedName>
    <definedName name="_13Dist_" localSheetId="4" hidden="1">#REF!</definedName>
    <definedName name="_13Dist_" hidden="1">#REF!</definedName>
    <definedName name="_14F" localSheetId="0" hidden="1">#REF!</definedName>
    <definedName name="_14F" localSheetId="4" hidden="1">#REF!</definedName>
    <definedName name="_14F" hidden="1">#REF!</definedName>
    <definedName name="_14P3_" hidden="1">{#N/A,#N/A,FALSE,"배수1"}</definedName>
    <definedName name="_15P3_" hidden="1">{#N/A,#N/A,FALSE,"배수1"}</definedName>
    <definedName name="_15P4_" hidden="1">{#N/A,#N/A,FALSE,"혼합골재"}</definedName>
    <definedName name="_16P5_" hidden="1">{#N/A,#N/A,FALSE,"배수1"}</definedName>
    <definedName name="_17¤§¤_¤¡" localSheetId="0" hidden="1">{#N/A,#N/A,FALSE,"Sheet1"}</definedName>
    <definedName name="_17¤§¤_¤¡" hidden="1">{#N/A,#N/A,FALSE,"Sheet1"}</definedName>
    <definedName name="_17P4_" hidden="1">{#N/A,#N/A,FALSE,"혼합골재"}</definedName>
    <definedName name="_17P6_" hidden="1">{#N/A,#N/A,FALSE,"2~8번"}</definedName>
    <definedName name="_18_0__123Grap" localSheetId="4" hidden="1">[5]유림골조!#REF!</definedName>
    <definedName name="_18_0__123Grap" hidden="1">[5]유림골조!#REF!</definedName>
    <definedName name="_18S3_" hidden="1">{#N/A,#N/A,FALSE,"포장2"}</definedName>
    <definedName name="_19_0_Dist_" localSheetId="0" hidden="1">#REF!</definedName>
    <definedName name="_19_0_Dist_" localSheetId="4" hidden="1">#REF!</definedName>
    <definedName name="_19_0_Dist_" hidden="1">#REF!</definedName>
    <definedName name="_19P5_" hidden="1">{#N/A,#N/A,FALSE,"배수1"}</definedName>
    <definedName name="_21P6_" hidden="1">{#N/A,#N/A,FALSE,"2~8번"}</definedName>
    <definedName name="_23S3_" hidden="1">{#N/A,#N/A,FALSE,"포장2"}</definedName>
    <definedName name="_26_0_0_F" localSheetId="0" hidden="1">#REF!</definedName>
    <definedName name="_26_0_0_F" localSheetId="4" hidden="1">#REF!</definedName>
    <definedName name="_26_0_0_F" hidden="1">#REF!</definedName>
    <definedName name="_28P3_" hidden="1">{#N/A,#N/A,FALSE,"배수1"}</definedName>
    <definedName name="_29_0유" localSheetId="0" hidden="1">[6]배수내역!#REF!</definedName>
    <definedName name="_29_0유" localSheetId="4" hidden="1">[6]배수내역!#REF!</definedName>
    <definedName name="_29_0유" hidden="1">[6]배수내역!#REF!</definedName>
    <definedName name="_31P4_" hidden="1">{#N/A,#N/A,FALSE,"혼합골재"}</definedName>
    <definedName name="_34P5_" hidden="1">{#N/A,#N/A,FALSE,"배수1"}</definedName>
    <definedName name="_37P6_" hidden="1">{#N/A,#N/A,FALSE,"2~8번"}</definedName>
    <definedName name="_40S3_" hidden="1">{#N/A,#N/A,FALSE,"포장2"}</definedName>
    <definedName name="_56AA1_">[7]공사내역!$A$2</definedName>
    <definedName name="_66EE1_" localSheetId="0" hidden="1">{#N/A,#N/A,FALSE,"단가표지"}</definedName>
    <definedName name="_66EE1_" hidden="1">{#N/A,#N/A,FALSE,"단가표지"}</definedName>
    <definedName name="_93wrn.Ã¶°ñÁý°èÇ_._.5Ä­." localSheetId="0" hidden="1">{#N/A,#N/A,FALSE,"Sheet1"}</definedName>
    <definedName name="_93wrn.Ã¶°ñÁý°èÇ_._.5Ä­." hidden="1">{#N/A,#N/A,FALSE,"Sheet1"}</definedName>
    <definedName name="_Am">'[8]1.0표준품셈'!$J:$J</definedName>
    <definedName name="_Aw">'[8]1.0표준품셈'!$I:$I</definedName>
    <definedName name="_B22">[9]일위대가!$A$1400:$IV$1413=[9]일위대가!$A$1400</definedName>
    <definedName name="_Bm">'[8]1.0표준품셈'!$R:$R</definedName>
    <definedName name="_Bw">'[8]1.0표준품셈'!$Q:$Q</definedName>
    <definedName name="_Dist_Bin" localSheetId="0" hidden="1">#REF!</definedName>
    <definedName name="_Dist_Bin" localSheetId="4" hidden="1">#REF!</definedName>
    <definedName name="_Dist_Bin" hidden="1">#REF!</definedName>
    <definedName name="_Dist_Values" localSheetId="0" hidden="1">#REF!</definedName>
    <definedName name="_Dist_Values" localSheetId="4" hidden="1">#REF!</definedName>
    <definedName name="_Dist_Values" hidden="1">#REF!</definedName>
    <definedName name="_Fill" localSheetId="0" hidden="1">#REF!</definedName>
    <definedName name="_Fill" localSheetId="4" hidden="1">#REF!</definedName>
    <definedName name="_Fill" hidden="1">#REF!</definedName>
    <definedName name="_xlnm._FilterDatabase" localSheetId="0" hidden="1">#REF!</definedName>
    <definedName name="_xlnm._FilterDatabase" localSheetId="4" hidden="1">#REF!</definedName>
    <definedName name="_xlnm._FilterDatabase" localSheetId="1" hidden="1">제1공종집계!$A$31:$P$222</definedName>
    <definedName name="_xlnm._FilterDatabase" localSheetId="2" hidden="1">제2공종집계!$A$13:$M$214</definedName>
    <definedName name="_xlnm._FilterDatabase" localSheetId="3" hidden="1">제3공종집계!$A$13:$M$214</definedName>
    <definedName name="_xlnm._FilterDatabase" hidden="1">#REF!</definedName>
    <definedName name="_FLL2" localSheetId="0" hidden="1">#REF!</definedName>
    <definedName name="_FLL2" localSheetId="4" hidden="1">#REF!</definedName>
    <definedName name="_FLL2" hidden="1">#REF!</definedName>
    <definedName name="_K02">[9]일위대가!$A$732:$IV$745=[9]일위대가!$A$732</definedName>
    <definedName name="_Key1" localSheetId="0" hidden="1">[10]내역서!#REF!</definedName>
    <definedName name="_Key1" localSheetId="4" hidden="1">#REF!</definedName>
    <definedName name="_Key1" hidden="1">#REF!</definedName>
    <definedName name="_Key2" localSheetId="0" hidden="1">[10]내역서!#REF!</definedName>
    <definedName name="_Key2" localSheetId="4" hidden="1">#REF!</definedName>
    <definedName name="_Key2" hidden="1">#REF!</definedName>
    <definedName name="_NEW1" localSheetId="4">ROUND([11]!_NEW1*0.0254,3)</definedName>
    <definedName name="_NEW1">ROUND([11]!_NEW1*0.0254,3)</definedName>
    <definedName name="_NEW2" localSheetId="4">ROUND([11]!_NEW2*0.0254,3)</definedName>
    <definedName name="_NEW2">ROUND([11]!_NEW2*0.0254,3)</definedName>
    <definedName name="_NEW3" localSheetId="4">ROUND([11]!_NEW3*0.0254,3)</definedName>
    <definedName name="_NEW3">ROUND([11]!_NEW3*0.0254,3)</definedName>
    <definedName name="_NEW5" localSheetId="4">ROUND([11]!_NEW5*0.0254,3)</definedName>
    <definedName name="_NEW5">ROUND([11]!_NEW5*0.0254,3)</definedName>
    <definedName name="_O03">[9]일위대가!$A$1516:$IV$1529=[9]일위대가!$A$1516</definedName>
    <definedName name="_Order1" localSheetId="4">0</definedName>
    <definedName name="_Order1" hidden="1">255</definedName>
    <definedName name="_Order2" localSheetId="4">0</definedName>
    <definedName name="_Order2" hidden="1">255</definedName>
    <definedName name="_P4m">'[8]1.0표준품셈'!$T:$T</definedName>
    <definedName name="_Parse_In" localSheetId="0" hidden="1">#REF!</definedName>
    <definedName name="_Parse_In" localSheetId="4" hidden="1">#REF!</definedName>
    <definedName name="_Parse_In" hidden="1">#REF!</definedName>
    <definedName name="_Parse_Out" localSheetId="0" hidden="1">'[10]#REF'!#REF!</definedName>
    <definedName name="_Parse_Out" localSheetId="4" hidden="1">[12]갑지!#REF!</definedName>
    <definedName name="_Parse_Out" hidden="1">[12]갑지!#REF!</definedName>
    <definedName name="_Pm">'[8]1.0표준품셈'!$L:$L</definedName>
    <definedName name="_POQ1" localSheetId="0" hidden="1">{#N/A,#N/A,FALSE,"민감도"}</definedName>
    <definedName name="_POQ1" hidden="1">{#N/A,#N/A,FALSE,"민감도"}</definedName>
    <definedName name="_POQ2" localSheetId="0" hidden="1">{"장비보유1",#N/A,FALSE,"장비보유현황";"장비보유2",#N/A,FALSE,"장비보유현황"}</definedName>
    <definedName name="_POQ2" hidden="1">{"장비보유1",#N/A,FALSE,"장비보유현황";"장비보유2",#N/A,FALSE,"장비보유현황"}</definedName>
    <definedName name="_QQ1" localSheetId="0" hidden="1">{#N/A,#N/A,FALSE,"단가표지"}</definedName>
    <definedName name="_QQ1" hidden="1">{#N/A,#N/A,FALSE,"단가표지"}</definedName>
    <definedName name="_QW1" localSheetId="0" hidden="1">{#N/A,#N/A,FALSE,"단가표지"}</definedName>
    <definedName name="_QW1" hidden="1">{#N/A,#N/A,FALSE,"단가표지"}</definedName>
    <definedName name="_Regression_Int" hidden="1">1</definedName>
    <definedName name="_Regression_Out" localSheetId="0" hidden="1">#REF!</definedName>
    <definedName name="_Regression_Out" localSheetId="4" hidden="1">#REF!</definedName>
    <definedName name="_Regression_Out" hidden="1">#REF!</definedName>
    <definedName name="_Regression_X" localSheetId="0" hidden="1">#REF!</definedName>
    <definedName name="_Regression_X" localSheetId="4" hidden="1">#REF!</definedName>
    <definedName name="_Regression_X" hidden="1">#REF!</definedName>
    <definedName name="_Regression_Y" localSheetId="0" hidden="1">#REF!</definedName>
    <definedName name="_Regression_Y" localSheetId="4" hidden="1">#REF!</definedName>
    <definedName name="_Regression_Y" hidden="1">#REF!</definedName>
    <definedName name="_S4m">'[8]1.0표준품셈'!$V:$V</definedName>
    <definedName name="_Sm">'[8]1.0표준품셈'!$N:$N</definedName>
    <definedName name="_Sort" localSheetId="0" hidden="1">[13]집계표!#REF!</definedName>
    <definedName name="_Sort" localSheetId="4" hidden="1">#REF!</definedName>
    <definedName name="_Sort" hidden="1">#REF!</definedName>
    <definedName name="_SS1" localSheetId="0" hidden="1">{#N/A,#N/A,FALSE,"운반시간"}</definedName>
    <definedName name="_SS1" hidden="1">{#N/A,#N/A,FALSE,"운반시간"}</definedName>
    <definedName name="´cAE°eE¹" localSheetId="0" hidden="1">#REF!</definedName>
    <definedName name="´cAE°eE¹" localSheetId="4" hidden="1">#REF!</definedName>
    <definedName name="´cAE°eE¹" hidden="1">#REF!</definedName>
    <definedName name="¿i·Iº¹≫c" localSheetId="4">[14]!복사준비</definedName>
    <definedName name="¿i·Iº¹≫c">[14]!복사준비</definedName>
    <definedName name="￠￥cAE¡ÆeEⓒo" localSheetId="0" hidden="1">#REF!</definedName>
    <definedName name="￠￥cAE¡ÆeEⓒo" localSheetId="4" hidden="1">#REF!</definedName>
    <definedName name="￠￥cAE¡ÆeEⓒo" hidden="1">#REF!</definedName>
    <definedName name="aa" hidden="1">{#N/A,#N/A,FALSE,"부대1"}</definedName>
    <definedName name="aaa" localSheetId="0" hidden="1">#REF!</definedName>
    <definedName name="aaa" localSheetId="4" hidden="1">#REF!</definedName>
    <definedName name="aaa" hidden="1">#REF!</definedName>
    <definedName name="aaaaaa" hidden="1">{#N/A,#N/A,FALSE,"속도"}</definedName>
    <definedName name="aaaaaaaaaa" hidden="1">{#N/A,#N/A,FALSE,"포장1";#N/A,#N/A,FALSE,"포장1"}</definedName>
    <definedName name="AccessDatabase" hidden="1">"D:\_genkou\excel97\sample\支店集計作業\本社合計2.mdb"</definedName>
    <definedName name="Ad">'[8]1.0계산품셈'!$X:$X</definedName>
    <definedName name="AI¼a" localSheetId="4">[14]!인쇄</definedName>
    <definedName name="AI¼a">[14]!인쇄</definedName>
    <definedName name="Am">'[8]1.0계산품셈'!$W:$W</definedName>
    <definedName name="anscount" hidden="1">1</definedName>
    <definedName name="Ao¿i±a" localSheetId="4">[14]!¿i·Iº¹≫c</definedName>
    <definedName name="Ao¿i±a">[14]!¿i·Iº¹≫c</definedName>
    <definedName name="AREA">[15]DATA!$G$2:$G$199</definedName>
    <definedName name="AREA2">[15]DATA!$L$2:$L$199</definedName>
    <definedName name="as" localSheetId="0" hidden="1">#REF!</definedName>
    <definedName name="as" localSheetId="4" hidden="1">#REF!</definedName>
    <definedName name="as" hidden="1">#REF!</definedName>
    <definedName name="ASF" hidden="1">{#N/A,#N/A,FALSE,"2~8번"}</definedName>
    <definedName name="Aw">'[8]1.0계산품셈'!$V:$V</definedName>
    <definedName name="BC" localSheetId="0" hidden="1">{#N/A,#N/A,FALSE,"이태원철근"}</definedName>
    <definedName name="BC" hidden="1">{#N/A,#N/A,FALSE,"이태원철근"}</definedName>
    <definedName name="Bd">'[8]1.0계산품셈'!$AF:$AF</definedName>
    <definedName name="BD5산근" localSheetId="0" hidden="1">#REF!</definedName>
    <definedName name="BD5산근" localSheetId="4" hidden="1">#REF!</definedName>
    <definedName name="BD5산근" hidden="1">#REF!</definedName>
    <definedName name="BD5수량집계" localSheetId="0" hidden="1">#REF!</definedName>
    <definedName name="BD5수량집계" localSheetId="4" hidden="1">#REF!</definedName>
    <definedName name="BD5수량집계" hidden="1">#REF!</definedName>
    <definedName name="BI" localSheetId="0" hidden="1">{#N/A,#N/A,FALSE,"이태원철근"}</definedName>
    <definedName name="BI" hidden="1">{#N/A,#N/A,FALSE,"이태원철근"}</definedName>
    <definedName name="Bw">'[8]1.0계산품셈'!$AD:$AD</definedName>
    <definedName name="Cd">'[8]1.0계산품셈'!$N:$N</definedName>
    <definedName name="Cm">'[8]1.0계산품셈'!$M:$M</definedName>
    <definedName name="CODE">[16]CODE!$A$3:$L$92</definedName>
    <definedName name="cost_e">[8]일위대가!$S:$S</definedName>
    <definedName name="cost_l">[8]일위대가!$Q:$Q</definedName>
    <definedName name="cost_m">[8]일위대가!$O:$O</definedName>
    <definedName name="costr">'[17]#REF'!$A$1:$P$31</definedName>
    <definedName name="Cpd">'[8]1.0계산품셈'!$P:$P</definedName>
    <definedName name="Cpm">'[8]1.0계산품셈'!$O:$O</definedName>
    <definedName name="Csm">'[8]1.0계산품셈'!$Q:$Q</definedName>
    <definedName name="Cw">'[8]1.0계산품셈'!$L:$L</definedName>
    <definedName name="database2">[18]내역및총괄!$B$2:$R$422</definedName>
    <definedName name="dddddd" hidden="1">{#N/A,#N/A,FALSE,"이정표"}</definedName>
    <definedName name="DDFDF" localSheetId="0" hidden="1">#REF!</definedName>
    <definedName name="DDFDF" localSheetId="4" hidden="1">#REF!</definedName>
    <definedName name="DDFDF" hidden="1">#REF!</definedName>
    <definedName name="DFASFD" hidden="1">{#N/A,#N/A,FALSE,"골재소요량";#N/A,#N/A,FALSE,"골재소요량"}</definedName>
    <definedName name="DFD" localSheetId="0" hidden="1">{#N/A,#N/A,FALSE,"명세표"}</definedName>
    <definedName name="DFD" hidden="1">{#N/A,#N/A,FALSE,"명세표"}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SAFSAFD" localSheetId="0" hidden="1">#REF!</definedName>
    <definedName name="DFSAFSAFD" localSheetId="4" hidden="1">#REF!</definedName>
    <definedName name="DFSAFSAFD" hidden="1">#REF!</definedName>
    <definedName name="DFSDF" localSheetId="0" hidden="1">#REF!</definedName>
    <definedName name="DFSDF" localSheetId="4" hidden="1">#REF!</definedName>
    <definedName name="DFSDF" hidden="1">#REF!</definedName>
    <definedName name="DFSF" localSheetId="4" hidden="1">#REF!</definedName>
    <definedName name="DFSF" hidden="1">#REF!</definedName>
    <definedName name="DGDFGFGDG" hidden="1">{#N/A,#N/A,FALSE,"배수1"}</definedName>
    <definedName name="dkdkdkdkd" localSheetId="0" hidden="1">{#N/A,#N/A,FALSE,"명세표"}</definedName>
    <definedName name="dkdkdkdkd" hidden="1">{#N/A,#N/A,FALSE,"명세표"}</definedName>
    <definedName name="DKFK" localSheetId="4">[11]!DKFK</definedName>
    <definedName name="DKFK">[11]!DKFK</definedName>
    <definedName name="DMKJUXF" localSheetId="0" hidden="1">{#N/A,#N/A,FALSE,"포장2"}</definedName>
    <definedName name="DMKJUXF" hidden="1">{#N/A,#N/A,FALSE,"포장2"}</definedName>
    <definedName name="DSA" hidden="1">{#N/A,#N/A,FALSE,"포장1";#N/A,#N/A,FALSE,"포장1"}</definedName>
    <definedName name="DW" hidden="1">{#N/A,#N/A,FALSE,"배수2"}</definedName>
    <definedName name="ee" localSheetId="0" hidden="1">{#N/A,#N/A,FALSE,"단가표지"}</definedName>
    <definedName name="ee" hidden="1">{#N/A,#N/A,FALSE,"단가표지"}</definedName>
    <definedName name="eee.송운" hidden="1">{#N/A,#N/A,FALSE,"운반시간"}</definedName>
    <definedName name="exp_amount">[8]내역서!$S:$S</definedName>
    <definedName name="exp_price">[8]내역서!$R:$R</definedName>
    <definedName name="FD" localSheetId="0" hidden="1">{#N/A,#N/A,FALSE,"명세표"}</definedName>
    <definedName name="FD" hidden="1">{#N/A,#N/A,FALSE,"명세표"}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" localSheetId="0" hidden="1">#REF!</definedName>
    <definedName name="ff" hidden="1">{#N/A,#N/A,FALSE,"운반시간"}</definedName>
    <definedName name="FFDGF" localSheetId="0" hidden="1">{#N/A,#N/A,FALSE,"부대2"}</definedName>
    <definedName name="FFDGF" hidden="1">{#N/A,#N/A,FALSE,"부대2"}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S" hidden="1">{#N/A,#N/A,FALSE,"배수1"}</definedName>
    <definedName name="GADFGSDFG" localSheetId="0" hidden="1">#REF!</definedName>
    <definedName name="GADFGSDFG" localSheetId="4" hidden="1">#REF!</definedName>
    <definedName name="GADFGSDFG" hidden="1">#REF!</definedName>
    <definedName name="GDG" hidden="1">{#N/A,#N/A,FALSE,"포장2"}</definedName>
    <definedName name="GDGFD" hidden="1">{#N/A,#N/A,FALSE,"배수1"}</definedName>
    <definedName name="GFDG" hidden="1">{#N/A,#N/A,FALSE,"2~8번"}</definedName>
    <definedName name="GFDGDFGFG" hidden="1">{#N/A,#N/A,FALSE,"혼합골재"}</definedName>
    <definedName name="GFGFHGFHF" hidden="1">{#N/A,#N/A,FALSE,"토공2"}</definedName>
    <definedName name="gfhgh" hidden="1">{#N/A,#N/A,FALSE,"배수2"}</definedName>
    <definedName name="gg" localSheetId="0" hidden="1">{#N/A,#N/A,FALSE,"운반시간"}</definedName>
    <definedName name="gg" hidden="1">{#N/A,#N/A,FALSE,"운반시간"}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gkdksod" localSheetId="0" hidden="1">{#N/A,#N/A,FALSE,"포장2"}</definedName>
    <definedName name="gkdksod" hidden="1">{#N/A,#N/A,FALSE,"포장2"}</definedName>
    <definedName name="GS" hidden="1">{#N/A,#N/A,FALSE,"포장2"}</definedName>
    <definedName name="han" localSheetId="0" hidden="1">#REF!</definedName>
    <definedName name="han" localSheetId="4" hidden="1">#REF!</definedName>
    <definedName name="han" hidden="1">#REF!</definedName>
    <definedName name="HDGFDS" localSheetId="0" hidden="1">#REF!</definedName>
    <definedName name="HDGFDS" localSheetId="4" hidden="1">#REF!</definedName>
    <definedName name="HDGFDS" hidden="1">#REF!</definedName>
    <definedName name="hgd" hidden="1">{#N/A,#N/A,FALSE,"배수2"}</definedName>
    <definedName name="hh" localSheetId="0" hidden="1">{#N/A,#N/A,FALSE,"명세표"}</definedName>
    <definedName name="hh" hidden="1">{#N/A,#N/A,FALSE,"명세표"}</definedName>
    <definedName name="HHH">[19]공통부대비!$K$56</definedName>
    <definedName name="HHR" hidden="1">{#N/A,#N/A,FALSE,"포장2"}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R" localSheetId="0" hidden="1">{#N/A,#N/A,FALSE,"이태원철근"}</definedName>
    <definedName name="HTR" hidden="1">{#N/A,#N/A,FALSE,"이태원철근"}</definedName>
    <definedName name="IC구간" localSheetId="4">[11]!IC구간</definedName>
    <definedName name="IC구간">[11]!IC구간</definedName>
    <definedName name="IC용" localSheetId="4">[11]!IC용</definedName>
    <definedName name="IC용">[11]!IC용</definedName>
    <definedName name="INST" localSheetId="0" hidden="1">{#N/A,#N/A,FALSE,"명세표"}</definedName>
    <definedName name="INST" hidden="1">{#N/A,#N/A,FALSE,"명세표"}</definedName>
    <definedName name="IOIOIOIO" hidden="1">{#N/A,#N/A,FALSE,"표지목차"}</definedName>
    <definedName name="ITEM">[15]DATA!$B$2:$B$199</definedName>
    <definedName name="jkg" localSheetId="0" hidden="1">{"운영수익1",#N/A,FALSE,"운영수익";"운영수익2",#N/A,FALSE,"운영수익";"운영수익3",#N/A,FALSE,"운영수익"}</definedName>
    <definedName name="jkg" hidden="1">{"운영수익1",#N/A,FALSE,"운영수익";"운영수익2",#N/A,FALSE,"운영수익";"운영수익3",#N/A,FALSE,"운영수익"}</definedName>
    <definedName name="JKJKJKJK" hidden="1">{#N/A,#N/A,FALSE,"포장1";#N/A,#N/A,FALSE,"포장1"}</definedName>
    <definedName name="JMMFF" localSheetId="0" hidden="1">{#N/A,#N/A,FALSE,"포장1";#N/A,#N/A,FALSE,"포장1"}</definedName>
    <definedName name="JMMFF" hidden="1">{#N/A,#N/A,FALSE,"포장1";#N/A,#N/A,FALSE,"포장1"}</definedName>
    <definedName name="JYDFF" localSheetId="0" hidden="1">{#N/A,#N/A,FALSE,"속도"}</definedName>
    <definedName name="JYDFF" hidden="1">{#N/A,#N/A,FALSE,"속도"}</definedName>
    <definedName name="KA">[20]MOTOR!$B$61:$E$68</definedName>
    <definedName name="khl" hidden="1">{#N/A,#N/A,FALSE,"2~8번"}</definedName>
    <definedName name="kj" localSheetId="0" hidden="1">#REF!</definedName>
    <definedName name="kj" localSheetId="4" hidden="1">#REF!</definedName>
    <definedName name="kj" hidden="1">#REF!</definedName>
    <definedName name="KLLKLKLK" hidden="1">{#N/A,#N/A,FALSE,"포장2"}</definedName>
    <definedName name="KUYGGDF" localSheetId="0" hidden="1">{#N/A,#N/A,FALSE,"표지목차"}</definedName>
    <definedName name="KUYGGDF" hidden="1">{#N/A,#N/A,FALSE,"표지목차"}</definedName>
    <definedName name="lab_amount">[8]내역서!$Q:$Q</definedName>
    <definedName name="lab_price">[8]내역서!$P:$P</definedName>
    <definedName name="LEE" hidden="1">{#N/A,#N/A,FALSE,"구조2"}</definedName>
    <definedName name="LGUDCMRRN" localSheetId="4">[11]!LGUDCMRRN</definedName>
    <definedName name="LGUDCMRRN">[11]!LGUDCMRRN</definedName>
    <definedName name="LIUJHG" localSheetId="0" hidden="1">#REF!</definedName>
    <definedName name="LIUJHG" localSheetId="4" hidden="1">#REF!</definedName>
    <definedName name="LIUJHG" hidden="1">#REF!</definedName>
    <definedName name="L형ICRNRKS" localSheetId="4">[11]!L형ICRNRKS</definedName>
    <definedName name="L형ICRNRKS">[11]!L형ICRNRKS</definedName>
    <definedName name="M" localSheetId="4">[11]!M</definedName>
    <definedName name="M">[11]!M</definedName>
    <definedName name="MA" localSheetId="4">[11]!MA</definedName>
    <definedName name="MA">[11]!MA</definedName>
    <definedName name="mat_amount">[8]내역서!$O:$O</definedName>
    <definedName name="mat_price">[8]내역서!$N:$N</definedName>
    <definedName name="MD1수량집계" localSheetId="0" hidden="1">#REF!</definedName>
    <definedName name="MD1수량집계" localSheetId="4" hidden="1">#REF!</definedName>
    <definedName name="MD1수량집계" hidden="1">#REF!</definedName>
    <definedName name="MD총괄수량집계" localSheetId="4" hidden="1">#REF!</definedName>
    <definedName name="MD총괄수량집계" hidden="1">#REF!</definedName>
    <definedName name="MIN.XLS" localSheetId="4">[21]!복사</definedName>
    <definedName name="MIN.XLS">[21]!복사</definedName>
    <definedName name="mm" hidden="1">{#N/A,#N/A,TRUE,"토적및재료집계";#N/A,#N/A,TRUE,"토적및재료집계";#N/A,#N/A,TRUE,"단위량"}</definedName>
    <definedName name="MMM">'[22]와동25-3(변경)'!$H$14:$H$29</definedName>
    <definedName name="MOV" localSheetId="0" hidden="1">{#N/A,#N/A,FALSE,"명세표"}</definedName>
    <definedName name="MOV" hidden="1">{#N/A,#N/A,FALSE,"명세표"}</definedName>
    <definedName name="n" localSheetId="4">[11]!n</definedName>
    <definedName name="n">[11]!n</definedName>
    <definedName name="net_qty">[8]ISO_input!$AC:$AC</definedName>
    <definedName name="NFG" localSheetId="0" hidden="1">{#N/A,#N/A,FALSE,"배수2"}</definedName>
    <definedName name="NFG" hidden="1">{#N/A,#N/A,FALSE,"배수2"}</definedName>
    <definedName name="NFYJD" localSheetId="0" hidden="1">{#N/A,#N/A,FALSE,"토공2"}</definedName>
    <definedName name="NFYJD" hidden="1">{#N/A,#N/A,FALSE,"토공2"}</definedName>
    <definedName name="NGE" localSheetId="0" hidden="1">{#N/A,#N/A,FALSE,"혼합골재"}</definedName>
    <definedName name="NGE" hidden="1">{#N/A,#N/A,FALSE,"혼합골재"}</definedName>
    <definedName name="NGFDFNS" localSheetId="0" hidden="1">{#N/A,#N/A,FALSE,"부대1"}</definedName>
    <definedName name="NGFDFNS" hidden="1">{#N/A,#N/A,FALSE,"부대1"}</definedName>
    <definedName name="NI">[23]노임!$A$1:$B$65536</definedName>
    <definedName name="NNN">'[22]와동25-3(변경)'!$H$16:$H$29</definedName>
    <definedName name="NO" localSheetId="4" hidden="1">'[24]배수내역 (2)'!#REF!</definedName>
    <definedName name="NO" hidden="1">'[24]배수내역 (2)'!#REF!</definedName>
    <definedName name="NOIM">[23]노임!$A$1:$B$17</definedName>
    <definedName name="NONE" localSheetId="4" hidden="1">'[24]배수내역 (2)'!#REF!</definedName>
    <definedName name="NONE" hidden="1">'[24]배수내역 (2)'!#REF!</definedName>
    <definedName name="NRNCG" localSheetId="0" hidden="1">{#N/A,#N/A,FALSE,"2~8번"}</definedName>
    <definedName name="NRNCG" hidden="1">{#N/A,#N/A,FALSE,"2~8번"}</definedName>
    <definedName name="NTRD" localSheetId="0" hidden="1">{#N/A,#N/A,FALSE,"배수1"}</definedName>
    <definedName name="NTRD" hidden="1">{#N/A,#N/A,FALSE,"배수1"}</definedName>
    <definedName name="NUF" localSheetId="0" hidden="1">{#N/A,#N/A,FALSE,"운반시간"}</definedName>
    <definedName name="NUF" hidden="1">{#N/A,#N/A,FALSE,"운반시간"}</definedName>
    <definedName name="NYDDFG" localSheetId="0" hidden="1">{#N/A,#N/A,FALSE,"조골재"}</definedName>
    <definedName name="NYDDFG" hidden="1">{#N/A,#N/A,FALSE,"조골재"}</definedName>
    <definedName name="NYDTDS" localSheetId="0" hidden="1">{#N/A,#N/A,FALSE,"구조2"}</definedName>
    <definedName name="NYDTDS" hidden="1">{#N/A,#N/A,FALSE,"구조2"}</definedName>
    <definedName name="NYFD" localSheetId="0" hidden="1">{#N/A,#N/A,FALSE,"골재소요량";#N/A,#N/A,FALSE,"골재소요량"}</definedName>
    <definedName name="NYFD" hidden="1">{#N/A,#N/A,FALSE,"골재소요량";#N/A,#N/A,FALSE,"골재소요량"}</definedName>
    <definedName name="NYTDY" localSheetId="0" hidden="1">{#N/A,#N/A,FALSE,"단가표지"}</definedName>
    <definedName name="NYTDY" hidden="1">{#N/A,#N/A,FALSE,"단가표지"}</definedName>
    <definedName name="NYTND" localSheetId="0" hidden="1">{#N/A,#N/A,FALSE,"구조1"}</definedName>
    <definedName name="NYTND" hidden="1">{#N/A,#N/A,FALSE,"구조1"}</definedName>
    <definedName name="º¹≫cAØºn" localSheetId="4">[14]!AI¼a</definedName>
    <definedName name="º¹≫cAØºn">[14]!AI¼a</definedName>
    <definedName name="OLD" localSheetId="4">ROUND([11]!OLD*0.0254,3)</definedName>
    <definedName name="OLD">ROUND([11]!OLD*0.0254,3)</definedName>
    <definedName name="ooo" hidden="1">{#N/A,#N/A,FALSE,"운반시간"}</definedName>
    <definedName name="P4d">'[8]1.0계산품셈'!$AH:$AH</definedName>
    <definedName name="Pd">'[8]1.0계산품셈'!$Z:$Z</definedName>
    <definedName name="Pm">'[8]1.0계산품셈'!$Y:$Y</definedName>
    <definedName name="_xlnm.Print_Area" localSheetId="0">세부공종집계표!$A$1:$H$38</definedName>
    <definedName name="_xlnm.Print_Area" localSheetId="4">'제13~16공종'!$A$1:$P$727</definedName>
    <definedName name="_xlnm.Print_Area" localSheetId="1">제1공종집계!$A$1:$Q$225</definedName>
    <definedName name="_xlnm.Print_Area" localSheetId="2">제2공종집계!$A$1:$P$222</definedName>
    <definedName name="_xlnm.Print_Area" localSheetId="3">제3공종집계!$A$1:$Q$222</definedName>
    <definedName name="_xlnm.Print_Titles" localSheetId="4">'제13~16공종'!$1:$2</definedName>
    <definedName name="PTINT" localSheetId="4">[11]!PTINT</definedName>
    <definedName name="PTINT">[11]!PTINT</definedName>
    <definedName name="QHTJS2EKS" localSheetId="4">[11]!QHTJS2EKS</definedName>
    <definedName name="QHTJS2EKS">[11]!QHTJS2EKS</definedName>
    <definedName name="qkqh1" localSheetId="0" hidden="1">{#N/A,#N/A,FALSE,"명세표"}</definedName>
    <definedName name="qkqh1" hidden="1">{#N/A,#N/A,FALSE,"명세표"}</definedName>
    <definedName name="qq" localSheetId="0" hidden="1">{#N/A,#N/A,FALSE,"단가표지"}</definedName>
    <definedName name="qq" hidden="1">{#N/A,#N/A,FALSE,"단가표지"}</definedName>
    <definedName name="qqq" localSheetId="0" hidden="1">#REF!</definedName>
    <definedName name="qqq" localSheetId="4" hidden="1">#REF!</definedName>
    <definedName name="qqq" hidden="1">#REF!</definedName>
    <definedName name="qty">[8]일위대가!$L:$L</definedName>
    <definedName name="qty_sum">[8]내역서!$L:$L</definedName>
    <definedName name="qw" localSheetId="0" hidden="1">{#N/A,#N/A,FALSE,"단가표지"}</definedName>
    <definedName name="qw" hidden="1">{#N/A,#N/A,FALSE,"단가표지"}</definedName>
    <definedName name="QWE" localSheetId="0" hidden="1">{#N/A,#N/A,FALSE,"이태원철근"}</definedName>
    <definedName name="QWE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WQ" hidden="1">{#N/A,#N/A,FALSE,"배수2"}</definedName>
    <definedName name="risl" localSheetId="0" hidden="1">{#N/A,#N/A,FALSE,"속도"}</definedName>
    <definedName name="risl" hidden="1">{#N/A,#N/A,FALSE,"속도"}</definedName>
    <definedName name="rkrk" localSheetId="0" hidden="1">{"운영수익1",#N/A,FALSE,"운영수익";"운영수익2",#N/A,FALSE,"운영수익";"운영수익3",#N/A,FALSE,"운영수익"}</definedName>
    <definedName name="rkrk" hidden="1">{"운영수익1",#N/A,FALSE,"운영수익";"운영수익2",#N/A,FALSE,"운영수익";"운영수익3",#N/A,FALSE,"운영수익"}</definedName>
    <definedName name="rnwhwh" localSheetId="0" hidden="1">{#N/A,#N/A,FALSE,"구조2"}</definedName>
    <definedName name="rnwhwh" hidden="1">{#N/A,#N/A,FALSE,"구조2"}</definedName>
    <definedName name="round_4down">4</definedName>
    <definedName name="Royalty" localSheetId="0" hidden="1">{#N/A,#N/A,FALSE,"Sheet1"}</definedName>
    <definedName name="Royalty" hidden="1">{#N/A,#N/A,FALSE,"Sheet1"}</definedName>
    <definedName name="RT" localSheetId="0" hidden="1">{#N/A,#N/A,FALSE,"이태원철근"}</definedName>
    <definedName name="RT" hidden="1">{#N/A,#N/A,FALSE,"이태원철근"}</definedName>
    <definedName name="S4d">'[8]1.0계산품셈'!$AJ:$AJ</definedName>
    <definedName name="Sd">'[8]1.0계산품셈'!$AB:$AB</definedName>
    <definedName name="SDCFG\" localSheetId="0" hidden="1">{#N/A,#N/A,FALSE,"운반시간"}</definedName>
    <definedName name="SDCFG\" hidden="1">{#N/A,#N/A,FALSE,"운반시간"}</definedName>
    <definedName name="SDDFD" hidden="1">{#N/A,#N/A,FALSE,"배수1"}</definedName>
    <definedName name="SDF" localSheetId="0" hidden="1">{#N/A,#N/A,FALSE,"혼합골재"}</definedName>
    <definedName name="SDF" hidden="1">{#N/A,#N/A,FALSE,"혼합골재"}</definedName>
    <definedName name="SDFDFD" hidden="1">{#N/A,#N/A,FALSE,"운반시간"}</definedName>
    <definedName name="sdsdddd" hidden="1">{#N/A,#N/A,FALSE,"토공2"}</definedName>
    <definedName name="SEP">'[25]96.12'!$A$1:$N$61</definedName>
    <definedName name="SERVICE" localSheetId="0" hidden="1">{#N/A,#N/A,FALSE,"이태원철근"}</definedName>
    <definedName name="SERVICE" hidden="1">{#N/A,#N/A,FALSE,"이태원철근"}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IZE">[15]DATA!$C$2:$C$199</definedName>
    <definedName name="sss" hidden="1">{#N/A,#N/A,FALSE,"전력간선"}</definedName>
    <definedName name="sssss" hidden="1">{#N/A,#N/A,FALSE,"운반시간"}</definedName>
    <definedName name="TNNR" localSheetId="0" hidden="1">{#N/A,#N/A,FALSE,"이정표"}</definedName>
    <definedName name="TNNR" hidden="1">{#N/A,#N/A,FALSE,"이정표"}</definedName>
    <definedName name="todl" localSheetId="0" hidden="1">#REF!</definedName>
    <definedName name="todl" localSheetId="4" hidden="1">#REF!</definedName>
    <definedName name="todl" hidden="1">#REF!</definedName>
    <definedName name="tofms" localSheetId="0" hidden="1">#REF!</definedName>
    <definedName name="tofms" localSheetId="4" hidden="1">#REF!</definedName>
    <definedName name="tofms" hidden="1">#REF!</definedName>
    <definedName name="TRRR" localSheetId="0" hidden="1">{#N/A,#N/A,FALSE,"속도"}</definedName>
    <definedName name="TRRR" hidden="1">{#N/A,#N/A,FALSE,"속도"}</definedName>
    <definedName name="tt" localSheetId="0" hidden="1">{#N/A,#N/A,FALSE,"단가표지"}</definedName>
    <definedName name="tt" hidden="1">{#N/A,#N/A,FALSE,"단가표지"}</definedName>
    <definedName name="ttt" hidden="1">{#N/A,#N/A,FALSE,"혼합골재"}</definedName>
    <definedName name="TTTTRFS" localSheetId="0" hidden="1">{#N/A,#N/A,FALSE,"운반시간"}</definedName>
    <definedName name="TTTTRFS" hidden="1">{#N/A,#N/A,FALSE,"운반시간"}</definedName>
    <definedName name="TYHFDGFD" hidden="1">{#N/A,#N/A,FALSE,"배수2"}</definedName>
    <definedName name="T형집수거" localSheetId="4">[11]!T형집수거</definedName>
    <definedName name="T형집수거">[11]!T형집수거</definedName>
    <definedName name="ucost_l">[8]일위대가!$P:$P</definedName>
    <definedName name="ucost_m">[8]일위대가!$N:$N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uuu" hidden="1">{#N/A,#N/A,FALSE,"단가표지"}</definedName>
    <definedName name="VB" localSheetId="0" hidden="1">{#N/A,#N/A,FALSE,"이태원철근"}</definedName>
    <definedName name="VB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WFC" localSheetId="0" hidden="1">#REF!</definedName>
    <definedName name="WFC" localSheetId="4" hidden="1">#REF!</definedName>
    <definedName name="WFC" hidden="1">#REF!</definedName>
    <definedName name="who_are" localSheetId="0" hidden="1">#REF!</definedName>
    <definedName name="who_are" localSheetId="4" hidden="1">#REF!</definedName>
    <definedName name="who_are" hidden="1">#REF!</definedName>
    <definedName name="who_are2" localSheetId="4" hidden="1">#REF!</definedName>
    <definedName name="who_are2" hidden="1">#REF!</definedName>
    <definedName name="whoo1" localSheetId="4" hidden="1">#REF!</definedName>
    <definedName name="whoo1" hidden="1">#REF!</definedName>
    <definedName name="whoo2" localSheetId="4" hidden="1">#REF!</definedName>
    <definedName name="whoo2" hidden="1">#REF!</definedName>
    <definedName name="whoo3" localSheetId="4" hidden="1">#REF!</definedName>
    <definedName name="whoo3" hidden="1">#REF!</definedName>
    <definedName name="whooo1" localSheetId="4" hidden="1">#REF!</definedName>
    <definedName name="whooo1" hidden="1">#REF!</definedName>
    <definedName name="whooo2" localSheetId="4" hidden="1">#REF!</definedName>
    <definedName name="whooo2" hidden="1">#REF!</definedName>
    <definedName name="whooo3" localSheetId="4" hidden="1">#REF!</definedName>
    <definedName name="whooo3" hidden="1">#REF!</definedName>
    <definedName name="wkdidsps" localSheetId="0" hidden="1">{#N/A,#N/A,FALSE,"배수2"}</definedName>
    <definedName name="wkdidsps" hidden="1">{#N/A,#N/A,FALSE,"배수2"}</definedName>
    <definedName name="WLQ" localSheetId="0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hidden="1">{#N/A,#N/A,FALSE,"조골재"}</definedName>
    <definedName name="wocld" localSheetId="0" hidden="1">{#N/A,#N/A,FALSE,"토공2"}</definedName>
    <definedName name="wocld" hidden="1">{#N/A,#N/A,FALSE,"토공2"}</definedName>
    <definedName name="wq">[26]내역서!$A$3:$D$358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개업비." localSheetId="0" hidden="1">{"개업비1",#N/A,FALSE,"개업비";"개업비2",#N/A,FALSE,"개업비";"개업비3",#N/A,FALSE,"개업비";"개업비4",#N/A,FALSE,"개업비"}</definedName>
    <definedName name="wrn.개업비." hidden="1">{"개업비1",#N/A,FALSE,"개업비";"개업비2",#N/A,FALSE,"개업비";"개업비3",#N/A,FALSE,"개업비";"개업비4",#N/A,FALSE,"개업비"}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공사비." localSheetId="0" hidden="1">{"1단계공사비",#N/A,FALSE,"공사비";"2단계공사비",#N/A,FALSE,"공사비"}</definedName>
    <definedName name="wrn.공사비." hidden="1">{"1단계공사비",#N/A,FALSE,"공사비";"2단계공사비",#N/A,FALSE,"공사비"}</definedName>
    <definedName name="wrn.공업단지." localSheetId="0" hidden="1">{"공업단지",#N/A,FALSE,"배후단지 및 부대사업"}</definedName>
    <definedName name="wrn.공업단지." hidden="1">{"공업단지",#N/A,FALSE,"배후단지 및 부대사업"}</definedName>
    <definedName name="wrn.관광단지." localSheetId="0" hidden="1">{"관광단지",#N/A,FALSE,"배후단지 및 부대사업"}</definedName>
    <definedName name="wrn.관광단지." hidden="1">{"관광단지",#N/A,FALSE,"배후단지 및 부대사업"}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대출금상환계획." localSheetId="0" hidden="1">{"대출금상환계획",#N/A,FALSE,"추정IS,CF,무상사용"}</definedName>
    <definedName name="wrn.대출금상환계획." hidden="1">{"대출금상환계획",#N/A,FALSE,"추정IS,CF,무상사용"}</definedName>
    <definedName name="wrn.민감도." localSheetId="0" hidden="1">{#N/A,#N/A,FALSE,"민감도"}</definedName>
    <definedName name="wrn.민감도." hidden="1">{#N/A,#N/A,FALSE,"민감도"}</definedName>
    <definedName name="wrn.배당분석." localSheetId="0" hidden="1">{#N/A,#N/A,FALSE,"배당분석"}</definedName>
    <definedName name="wrn.배당분석." hidden="1">{#N/A,#N/A,FALSE,"배당분석"}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배후단지." localSheetId="0" hidden="1">{"배후단지",#N/A,FALSE,"배후단지 및 부대사업"}</definedName>
    <definedName name="wrn.배후단지." hidden="1">{"배후단지",#N/A,FALSE,"배후단지 및 부대사업"}</definedName>
    <definedName name="wrn.배후단지._.및._.부대사업." localSheetId="0" hidden="1">{"부대사업공정율",#N/A,FALSE,"배후단지 및 부대사업"}</definedName>
    <definedName name="wrn.배후단지._.및._.부대사업." hidden="1">{"부대사업공정율",#N/A,FALSE,"배후단지 및 부대사업"}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대사업본사업연결자료." localSheetId="0" hidden="1">{"부대사업본사업연결자료",#N/A,FALSE,"배후단지및부대사업연결"}</definedName>
    <definedName name="wrn.부대사업본사업연결자료." hidden="1">{"부대사업본사업연결자료",#N/A,FALSE,"배후단지및부대사업연결"}</definedName>
    <definedName name="wrn.부대사업수익총괄." localSheetId="0" hidden="1">{"부대사업수익총괄",#N/A,FALSE,"배후단지 및 부대사업"}</definedName>
    <definedName name="wrn.부대사업수익총괄." hidden="1">{"부대사업수익총괄",#N/A,FALSE,"배후단지 및 부대사업"}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불변현금흐름표." localSheetId="0" hidden="1">{"불변현금흐름",#N/A,FALSE,"추정IS,CF,무상사용"}</definedName>
    <definedName name="wrn.불변현금흐름표." hidden="1">{"불변현금흐름",#N/A,FALSE,"추정IS,CF,무상사용"}</definedName>
    <definedName name="wrn.속도." localSheetId="0" hidden="1">{#N/A,#N/A,FALSE,"속도"}</definedName>
    <definedName name="wrn.속도." hidden="1">{#N/A,#N/A,FALSE,"속도"}</definedName>
    <definedName name="WRN.속도.2" hidden="1">{#N/A,#N/A,FALSE,"속도"}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hidden="1">{#N/A,#N/A,FALSE,"운반시간"}</definedName>
    <definedName name="wrn.운영비용.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wrn.운영비용.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wrn.운영설비비." localSheetId="0" hidden="1">{"운영설비비1",#N/A,FALSE,"운영설비비";"운영설비비2",#N/A,FALSE,"운영설비비"}</definedName>
    <definedName name="wrn.운영설비비." hidden="1">{"운영설비비1",#N/A,FALSE,"운영설비비";"운영설비비2",#N/A,FALSE,"운영설비비"}</definedName>
    <definedName name="wrn.운영수익." localSheetId="0" hidden="1">{"운영수익1",#N/A,FALSE,"운영수익";"운영수익2",#N/A,FALSE,"운영수익";"운영수익3",#N/A,FALSE,"운영수익"}</definedName>
    <definedName name="wrn.운영수익." hidden="1">{"운영수익1",#N/A,FALSE,"운영수익";"운영수익2",#N/A,FALSE,"운영수익";"운영수익3",#N/A,FALSE,"운영수익"}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자금운영표." localSheetId="0" hidden="1">{"총괄자금운영표",#N/A,FALSE,"자금운영표";"1단계자금운영표(불변)",#N/A,FALSE,"자금운영표";"2단계자금운영표(불변)",#N/A,FALSE,"자금운영표"}</definedName>
    <definedName name="wrn.자금운영표." hidden="1">{"총괄자금운영표",#N/A,FALSE,"자금운영표";"1단계자금운영표(불변)",#N/A,FALSE,"자금운영표";"2단계자금운영표(불변)",#N/A,FALSE,"자금운영표"}</definedName>
    <definedName name="wrn.장비보유." localSheetId="0" hidden="1">{"장비보유1",#N/A,FALSE,"장비보유현황";"장비보유2",#N/A,FALSE,"장비보유현황"}</definedName>
    <definedName name="wrn.장비보유." hidden="1">{"장비보유1",#N/A,FALSE,"장비보유현황";"장비보유2",#N/A,FALSE,"장비보유현황"}</definedName>
    <definedName name="wrn.장비소요." localSheetId="0" hidden="1">{"장비보유",#N/A,FALSE,"장비소요"}</definedName>
    <definedName name="wrn.장비소요." hidden="1">{"장비보유",#N/A,FALSE,"장비소요"}</definedName>
    <definedName name="wrn.조골재." localSheetId="0" hidden="1">{#N/A,#N/A,FALSE,"조골재"}</definedName>
    <definedName name="wrn.조골재." hidden="1">{#N/A,#N/A,FALSE,"조골재"}</definedName>
    <definedName name="wrn.추정대차대조." localSheetId="0" hidden="1">{"추정대차대조표",#N/A,FALSE,"추정BS"}</definedName>
    <definedName name="wrn.추정대차대조." hidden="1">{"추정대차대조표",#N/A,FALSE,"추정BS"}</definedName>
    <definedName name="wrn.추정손익계산서." localSheetId="0" hidden="1">{"추정손익계산서",#N/A,FALSE,"추정IS,CF,무상사용"}</definedName>
    <definedName name="wrn.추정손익계산서." hidden="1">{"추정손익계산서",#N/A,FALSE,"추정IS,CF,무상사용"}</definedName>
    <definedName name="wrn.추정현금흐름표." localSheetId="0" hidden="1">{"추정현금흐름표",#N/A,FALSE,"추정IS,CF,무상사용"}</definedName>
    <definedName name="wrn.추정현금흐름표." hidden="1">{"추정현금흐름표",#N/A,FALSE,"추정IS,CF,무상사용"}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투자비명세." localSheetId="0" hidden="1">{"1단계 투자비명세",#N/A,FALSE,"투자비명세";"2단계 투자비명세",#N/A,FALSE,"투자비명세"}</definedName>
    <definedName name="wrn.투자비명세." hidden="1">{"1단계 투자비명세",#N/A,FALSE,"투자비명세";"2단계 투자비명세",#N/A,FALSE,"투자비명세"}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YUYUY" hidden="1">{#N/A,#N/A,FALSE,"혼합골재"}</definedName>
    <definedName name="Z_C4159C62_ABE8_11D4_A734_006097BC9643_.wvu.Cols" localSheetId="1" hidden="1">제1공종집계!#REF!</definedName>
    <definedName name="Z_C4159C62_ABE8_11D4_A734_006097BC9643_.wvu.Cols" localSheetId="2" hidden="1">제2공종집계!#REF!</definedName>
    <definedName name="Z_C4159C62_ABE8_11D4_A734_006097BC9643_.wvu.Cols" localSheetId="3" hidden="1">제3공종집계!#REF!</definedName>
    <definedName name="Z_C4159C62_ABE8_11D4_A734_006097BC9643_.wvu.FilterData" localSheetId="1" hidden="1">제1공종집계!$A$1:$L$60</definedName>
    <definedName name="Z_C4159C62_ABE8_11D4_A734_006097BC9643_.wvu.FilterData" localSheetId="2" hidden="1">제2공종집계!$A$1:$L$60</definedName>
    <definedName name="Z_C4159C62_ABE8_11D4_A734_006097BC9643_.wvu.FilterData" localSheetId="3" hidden="1">제3공종집계!$A$1:$L$60</definedName>
    <definedName name="Z_C4159C62_ABE8_11D4_A734_006097BC9643_.wvu.PrintArea" localSheetId="1" hidden="1">제1공종집계!$A$1:$L$209</definedName>
    <definedName name="Z_C4159C62_ABE8_11D4_A734_006097BC9643_.wvu.PrintArea" localSheetId="2" hidden="1">제2공종집계!$A$1:$L$209</definedName>
    <definedName name="Z_C4159C62_ABE8_11D4_A734_006097BC9643_.wvu.PrintArea" localSheetId="3" hidden="1">제3공종집계!$A$1:$L$209</definedName>
    <definedName name="Z_C4159C62_ABE8_11D4_A734_006097BC9643_.wvu.PrintTitles" localSheetId="1" hidden="1">제1공종집계!$1:$2</definedName>
    <definedName name="Z_C4159C62_ABE8_11D4_A734_006097BC9643_.wvu.PrintTitles" localSheetId="2" hidden="1">제2공종집계!$1:$2</definedName>
    <definedName name="Z_C4159C62_ABE8_11D4_A734_006097BC9643_.wvu.PrintTitles" localSheetId="3" hidden="1">제3공종집계!$1:$2</definedName>
    <definedName name="Z_C4159C62_ABE8_11D4_A734_006097BC9643_.wvu.Rows" localSheetId="1" hidden="1">제1공종집계!#REF!</definedName>
    <definedName name="Z_C4159C62_ABE8_11D4_A734_006097BC9643_.wvu.Rows" localSheetId="2" hidden="1">제2공종집계!#REF!</definedName>
    <definedName name="Z_C4159C62_ABE8_11D4_A734_006097BC9643_.wvu.Rows" localSheetId="3" hidden="1">제3공종집계!#REF!</definedName>
    <definedName name="Z_F4248162_A4C6_11D4_8303_DF9ABB20843B_.wvu.Cols" localSheetId="1" hidden="1">제1공종집계!#REF!</definedName>
    <definedName name="Z_F4248162_A4C6_11D4_8303_DF9ABB20843B_.wvu.Cols" localSheetId="2" hidden="1">제2공종집계!#REF!</definedName>
    <definedName name="Z_F4248162_A4C6_11D4_8303_DF9ABB20843B_.wvu.Cols" localSheetId="3" hidden="1">제3공종집계!#REF!</definedName>
    <definedName name="Z_F4248162_A4C6_11D4_8303_DF9ABB20843B_.wvu.FilterData" localSheetId="1" hidden="1">제1공종집계!$A$1:$L$60</definedName>
    <definedName name="Z_F4248162_A4C6_11D4_8303_DF9ABB20843B_.wvu.FilterData" localSheetId="2" hidden="1">제2공종집계!$A$1:$L$60</definedName>
    <definedName name="Z_F4248162_A4C6_11D4_8303_DF9ABB20843B_.wvu.FilterData" localSheetId="3" hidden="1">제3공종집계!$A$1:$L$60</definedName>
    <definedName name="Z_F4248162_A4C6_11D4_8303_DF9ABB20843B_.wvu.PrintArea" localSheetId="1" hidden="1">제1공종집계!$A$1:$L$209</definedName>
    <definedName name="Z_F4248162_A4C6_11D4_8303_DF9ABB20843B_.wvu.PrintArea" localSheetId="2" hidden="1">제2공종집계!$A$1:$L$209</definedName>
    <definedName name="Z_F4248162_A4C6_11D4_8303_DF9ABB20843B_.wvu.PrintArea" localSheetId="3" hidden="1">제3공종집계!$A$1:$L$209</definedName>
    <definedName name="Z_F4248162_A4C6_11D4_8303_DF9ABB20843B_.wvu.PrintTitles" localSheetId="1" hidden="1">제1공종집계!$1:$2</definedName>
    <definedName name="Z_F4248162_A4C6_11D4_8303_DF9ABB20843B_.wvu.PrintTitles" localSheetId="2" hidden="1">제2공종집계!$1:$2</definedName>
    <definedName name="Z_F4248162_A4C6_11D4_8303_DF9ABB20843B_.wvu.PrintTitles" localSheetId="3" hidden="1">제3공종집계!$1:$2</definedName>
    <definedName name="Z_F4248162_A4C6_11D4_8303_DF9ABB20843B_.wvu.Rows" localSheetId="1" hidden="1">제1공종집계!#REF!</definedName>
    <definedName name="Z_F4248162_A4C6_11D4_8303_DF9ABB20843B_.wvu.Rows" localSheetId="2" hidden="1">제2공종집계!#REF!</definedName>
    <definedName name="Z_F4248162_A4C6_11D4_8303_DF9ABB20843B_.wvu.Rows" localSheetId="3" hidden="1">제3공종집계!#REF!</definedName>
    <definedName name="zx" localSheetId="0" hidden="1">[27]사통!#REF!</definedName>
    <definedName name="zx" localSheetId="4" hidden="1">[27]사통!#REF!</definedName>
    <definedName name="zx" hidden="1">[27]사통!#REF!</definedName>
    <definedName name="ZXC" localSheetId="0" hidden="1">{#N/A,#N/A,FALSE,"이태원철근"}</definedName>
    <definedName name="ZXC" hidden="1">{#N/A,#N/A,FALSE,"이태원철근"}</definedName>
    <definedName name="ㄱㄱ" localSheetId="0" hidden="1">{#N/A,#N/A,FALSE,"명세표"}</definedName>
    <definedName name="ㄱㄱ" hidden="1">{#N/A,#N/A,FALSE,"명세표"}</definedName>
    <definedName name="ㄱㄱㄱ" hidden="1">{#N/A,#N/A,FALSE,"표지목차"}</definedName>
    <definedName name="ㄱㄷㅂㄱㅈ" hidden="1">{#N/A,#N/A,FALSE,"2~8번"}</definedName>
    <definedName name="ㄱㅂㄱㄹㄴㄾㅍ" localSheetId="0" hidden="1">{#N/A,#N/A,FALSE,"민감도"}</definedName>
    <definedName name="ㄱㅂㄱㄹㄴㄾㅍ" hidden="1">{#N/A,#N/A,FALSE,"민감도"}</definedName>
    <definedName name="가" hidden="1">{#N/A,#N/A,FALSE,"골재소요량";#N/A,#N/A,FALSE,"골재소요량"}</definedName>
    <definedName name="강릉교동" localSheetId="0" hidden="1">#REF!</definedName>
    <definedName name="강릉교동" localSheetId="4" hidden="1">#REF!</definedName>
    <definedName name="강릉교동" hidden="1">#REF!</definedName>
    <definedName name="강릉교동터파기" localSheetId="0" hidden="1">#REF!</definedName>
    <definedName name="강릉교동터파기" localSheetId="4" hidden="1">#REF!</definedName>
    <definedName name="강릉교동터파기" hidden="1">#REF!</definedName>
    <definedName name="강릉교동토목" localSheetId="4" hidden="1">#REF!</definedName>
    <definedName name="강릉교동토목" hidden="1">#REF!</definedName>
    <definedName name="강릉교동흙막이" localSheetId="4" hidden="1">#REF!</definedName>
    <definedName name="강릉교동흙막이" hidden="1">#REF!</definedName>
    <definedName name="강릉토공사" localSheetId="4" hidden="1">#REF!</definedName>
    <definedName name="강릉토공사" hidden="1">#REF!</definedName>
    <definedName name="강릉토목공사" localSheetId="4" hidden="1">#REF!</definedName>
    <definedName name="강릉토목공사" hidden="1">#REF!</definedName>
    <definedName name="강릉토목임" localSheetId="4" hidden="1">#REF!</definedName>
    <definedName name="강릉토목임" hidden="1">#REF!</definedName>
    <definedName name="강재" localSheetId="0" hidden="1">{#N/A,#N/A,FALSE,"혼합골재"}</definedName>
    <definedName name="강재" hidden="1">{#N/A,#N/A,FALSE,"혼합골재"}</definedName>
    <definedName name="개" localSheetId="0" hidden="1">#REF!</definedName>
    <definedName name="개" localSheetId="4" hidden="1">#REF!</definedName>
    <definedName name="개" hidden="1">#REF!</definedName>
    <definedName name="개요" hidden="1">{#N/A,#N/A,FALSE,"조골재"}</definedName>
    <definedName name="거" localSheetId="0" hidden="1">{"장비보유1",#N/A,FALSE,"장비보유현황";"장비보유2",#N/A,FALSE,"장비보유현황"}</definedName>
    <definedName name="거" hidden="1">{"장비보유1",#N/A,FALSE,"장비보유현황";"장비보유2",#N/A,FALSE,"장비보유현황"}</definedName>
    <definedName name="건축" hidden="1">{#N/A,#N/A,TRUE,"토적및재료집계";#N/A,#N/A,TRUE,"토적및재료집계";#N/A,#N/A,TRUE,"단위량"}</definedName>
    <definedName name="건축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서" localSheetId="0" hidden="1">{#N/A,#N/A,FALSE,"구조2"}</definedName>
    <definedName name="견적서" hidden="1">{#N/A,#N/A,FALSE,"구조2"}</definedName>
    <definedName name="경제">[28]세금자료!$A$3:$D$52</definedName>
    <definedName name="고" hidden="1">{#N/A,#N/A,FALSE,"조골재"}</definedName>
    <definedName name="고기" localSheetId="0" hidden="1">#REF!</definedName>
    <definedName name="고기" localSheetId="4" hidden="1">#REF!</definedName>
    <definedName name="고기" hidden="1">#REF!</definedName>
    <definedName name="공" hidden="1">{#N/A,#N/A,FALSE,"Sheet1"}</definedName>
    <definedName name="공사원가계산서" hidden="1">{#N/A,#N/A,TRUE,"토적및재료집계";#N/A,#N/A,TRUE,"토적및재료집계";#N/A,#N/A,TRUE,"단위량"}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통비" localSheetId="4" hidden="1">[3]유림골조!#REF!</definedName>
    <definedName name="공통비" hidden="1">[3]유림골조!#REF!</definedName>
    <definedName name="곽" localSheetId="4">[11]!곽</definedName>
    <definedName name="곽">[11]!곽</definedName>
    <definedName name="교대펄근집계" hidden="1">{#N/A,#N/A,FALSE,"배수1"}</definedName>
    <definedName name="교동토" localSheetId="0" hidden="1">#REF!</definedName>
    <definedName name="교동토" localSheetId="4" hidden="1">#REF!</definedName>
    <definedName name="교동토" hidden="1">#REF!</definedName>
    <definedName name="교동토목공사" localSheetId="0" hidden="1">{#N/A,#N/A,FALSE,"이태원철근"}</definedName>
    <definedName name="교동토목공사" hidden="1">{#N/A,#N/A,FALSE,"이태원철근"}</definedName>
    <definedName name="교량" localSheetId="4">[11]!교량</definedName>
    <definedName name="교량">[11]!교량</definedName>
    <definedName name="굘양2단" localSheetId="4">[11]!굘양2단</definedName>
    <definedName name="굘양2단">[11]!굘양2단</definedName>
    <definedName name="구당초" localSheetId="4">[29]구조물공!#REF!,[29]구조물공!#REF!</definedName>
    <definedName name="구당초">[29]구조물공!#REF!,[29]구조물공!#REF!</definedName>
    <definedName name="구변경">[29]구조물공!$E$1:$E$65536,[29]구조물공!$G$1:$G$65536</definedName>
    <definedName name="구조물공" hidden="1">{#N/A,#N/A,FALSE,"이정표"}</definedName>
    <definedName name="기기기" localSheetId="0" hidden="1">#REF!</definedName>
    <definedName name="기기기" localSheetId="4" hidden="1">#REF!</definedName>
    <definedName name="기기기" hidden="1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금액">[30]금액결정!$E$4</definedName>
    <definedName name="기타경비1" hidden="1">{#N/A,#N/A,TRUE,"토적및재료집계";#N/A,#N/A,TRUE,"토적및재료집계";#N/A,#N/A,TRUE,"단위량"}</definedName>
    <definedName name="김" localSheetId="0" hidden="1">#REF!</definedName>
    <definedName name="김" hidden="1">{#N/A,#N/A,FALSE,"명세표"}</definedName>
    <definedName name="김1" hidden="1">{"'Firr(선)'!$AS$1:$AY$62","'Firr(사)'!$AS$1:$AY$62","'Firr(회)'!$AS$1:$AY$62","'Firr(선)'!$L$1:$V$62","'Firr(사)'!$L$1:$V$62","'Firr(회)'!$L$1:$V$62"}</definedName>
    <definedName name="ㄳ" localSheetId="0" hidden="1">{"1단계공사비",#N/A,FALSE,"공사비";"2단계공사비",#N/A,FALSE,"공사비"}</definedName>
    <definedName name="ㄳ" hidden="1">{"1단계공사비",#N/A,FALSE,"공사비";"2단계공사비",#N/A,FALSE,"공사비"}</definedName>
    <definedName name="ㄳㄳ" localSheetId="0" hidden="1">{"관광단지",#N/A,FALSE,"배후단지 및 부대사업"}</definedName>
    <definedName name="ㄳㄳ" hidden="1">{"관광단지",#N/A,FALSE,"배후단지 및 부대사업"}</definedName>
    <definedName name="ㄳㄳㄳ" localSheetId="0" hidden="1">{"대출금상환계획",#N/A,FALSE,"추정IS,CF,무상사용"}</definedName>
    <definedName name="ㄳㄳㄳ" hidden="1">{"대출금상환계획",#N/A,FALSE,"추정IS,CF,무상사용"}</definedName>
    <definedName name="ㄳㄳㄳㄱ" localSheetId="0" hidden="1">{#N/A,#N/A,FALSE,"민감도"}</definedName>
    <definedName name="ㄳㄳㄳㄱ" hidden="1">{#N/A,#N/A,FALSE,"민감도"}</definedName>
    <definedName name="ㄳㄳㄳㄳㄳㄳㄱ" localSheetId="0" hidden="1">{"배후단지",#N/A,FALSE,"배후단지 및 부대사업"}</definedName>
    <definedName name="ㄳㄳㄳㄳㄳㄳㄱ" hidden="1">{"배후단지",#N/A,FALSE,"배후단지 및 부대사업"}</definedName>
    <definedName name="ㄳㅅ" localSheetId="0" hidden="1">{"공업단지",#N/A,FALSE,"배후단지 및 부대사업"}</definedName>
    <definedName name="ㄳㅅ" hidden="1">{"공업단지",#N/A,FALSE,"배후단지 및 부대사업"}</definedName>
    <definedName name="ㄴㄴㄴ" localSheetId="0" hidden="1">{#N/A,#N/A,FALSE,"배수1"}</definedName>
    <definedName name="ㄴㄴㄴ" hidden="1">{#N/A,#N/A,FALSE,"명세표"}</definedName>
    <definedName name="ㄴㄴㅀㅇㅇㅀ" hidden="1">{#N/A,#N/A,FALSE,"부대1"}</definedName>
    <definedName name="ㄴㄹㄴ" hidden="1">{#N/A,#N/A,FALSE,"단가표지"}</definedName>
    <definedName name="ㄴㄹㅇ" hidden="1">{#N/A,#N/A,FALSE,"포장2"}</definedName>
    <definedName name="ㄴㄹㅇㅁㄴ" localSheetId="0" hidden="1">#REF!</definedName>
    <definedName name="ㄴㄹㅇㅁㄴ" localSheetId="4" hidden="1">#REF!</definedName>
    <definedName name="ㄴㄹㅇㅁㄴ" hidden="1">#REF!</definedName>
    <definedName name="ㄴㅁ" hidden="1">{#N/A,#N/A,TRUE,"토적및재료집계";#N/A,#N/A,TRUE,"토적및재료집계";#N/A,#N/A,TRUE,"단위량"}</definedName>
    <definedName name="ㄴㅁㅇㄴㅁㅇ" hidden="1">{#N/A,#N/A,FALSE,"배수1"}</definedName>
    <definedName name="ㄴㅅㅎㅇㅎㄹㅇ" hidden="1">{#N/A,#N/A,FALSE,"배수2"}</definedName>
    <definedName name="ㄴㅇ12121" localSheetId="0" hidden="1">{#N/A,#N/A,FALSE,"배당분석"}</definedName>
    <definedName name="ㄴㅇ12121" hidden="1">{#N/A,#N/A,FALSE,"배당분석"}</definedName>
    <definedName name="ㄴㅇㄴㅇㄴㅇㄴ" localSheetId="0" hidden="1">{"추정현금흐름표",#N/A,FALSE,"추정IS,CF,무상사용"}</definedName>
    <definedName name="ㄴㅇㄴㅇㄴㅇㄴ" hidden="1">{"추정현금흐름표",#N/A,FALSE,"추정IS,CF,무상사용"}</definedName>
    <definedName name="ㄴㅇㄴㅇㅌㅊㅌㅊ" localSheetId="0" hidden="1">{"1단계 투자비명세",#N/A,FALSE,"투자비명세";"2단계 투자비명세",#N/A,FALSE,"투자비명세"}</definedName>
    <definedName name="ㄴㅇㄴㅇㅌㅊㅌㅊ" hidden="1">{"1단계 투자비명세",#N/A,FALSE,"투자비명세";"2단계 투자비명세",#N/A,FALSE,"투자비명세"}</definedName>
    <definedName name="ㄴㅇㄴㅊㅊ" localSheetId="0" hidden="1">{"운영수익1",#N/A,FALSE,"운영수익";"운영수익2",#N/A,FALSE,"운영수익";"운영수익3",#N/A,FALSE,"운영수익"}</definedName>
    <definedName name="ㄴㅇㄴㅊㅊ" hidden="1">{"운영수익1",#N/A,FALSE,"운영수익";"운영수익2",#N/A,FALSE,"운영수익";"운영수익3",#N/A,FALSE,"운영수익"}</definedName>
    <definedName name="ㄴㅇㄹㄴㅇㅇㄹ" localSheetId="0" hidden="1">#REF!</definedName>
    <definedName name="ㄴㅇㄹㄴㅇㅇㄹ" localSheetId="4" hidden="1">#REF!</definedName>
    <definedName name="ㄴㅇㄹㄴㅇㅇㄹ" hidden="1">#REF!</definedName>
    <definedName name="ㄴㅇㄻㅍㅍㅋㄻㅁㅎㄴㅇㅎㄴㅇㅎ" localSheetId="0" hidden="1">{"부대사업공정율",#N/A,FALSE,"배후단지 및 부대사업"}</definedName>
    <definedName name="ㄴㅇㄻㅍㅍㅋㄻㅁㅎㄴㅇㅎㄴㅇㅎ" hidden="1">{"부대사업공정율",#N/A,FALSE,"배후단지 및 부대사업"}</definedName>
    <definedName name="ㄴㅇㅁㄴㅇ" hidden="1">{#N/A,#N/A,TRUE,"토적및재료집계";#N/A,#N/A,TRUE,"토적및재료집계";#N/A,#N/A,TRUE,"단위량"}</definedName>
    <definedName name="ㄴㅇㅌㅊ" localSheetId="0" hidden="1">{"장비보유",#N/A,FALSE,"장비소요"}</definedName>
    <definedName name="ㄴㅇㅌㅊ" hidden="1">{"장비보유",#N/A,FALSE,"장비소요"}</definedName>
    <definedName name="나" hidden="1">{#N/A,#N/A,FALSE,"표지목차"}</definedName>
    <definedName name="내" localSheetId="0" hidden="1">#REF!</definedName>
    <definedName name="내" localSheetId="4" hidden="1">#REF!</definedName>
    <definedName name="내" hidden="1">#REF!</definedName>
    <definedName name="내역서" localSheetId="0" hidden="1">{#N/A,#N/A,FALSE,"명세표"}</definedName>
    <definedName name="내역서" hidden="1">{#N/A,#N/A,FALSE,"명세표"}</definedName>
    <definedName name="녭" localSheetId="0" hidden="1">#REF!</definedName>
    <definedName name="녭" localSheetId="4" hidden="1">#REF!</definedName>
    <definedName name="녭" hidden="1">#REF!</definedName>
    <definedName name="노니" localSheetId="0" hidden="1">#REF!</definedName>
    <definedName name="노니" localSheetId="4" hidden="1">#REF!</definedName>
    <definedName name="노니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ㄶㄶㄱㅎㄴㄹ" localSheetId="0" hidden="1">{"1단계공사비",#N/A,FALSE,"공사비";"2단계공사비",#N/A,FALSE,"공사비"}</definedName>
    <definedName name="ㄶㄶㄶㄱㅎㄴㄹ" hidden="1">{"1단계공사비",#N/A,FALSE,"공사비";"2단계공사비",#N/A,FALSE,"공사비"}</definedName>
    <definedName name="ㄷ" hidden="1">{#N/A,#N/A,TRUE,"토적및재료집계";#N/A,#N/A,TRUE,"토적및재료집계";#N/A,#N/A,TRUE,"단위량"}</definedName>
    <definedName name="ㄷㄳㅅㄷㄱ" hidden="1">{#N/A,#N/A,FALSE,"2~8번"}</definedName>
    <definedName name="ㄷㅇㅊㅇ" localSheetId="0" hidden="1">{"장비보유1",#N/A,FALSE,"장비보유현황";"장비보유2",#N/A,FALSE,"장비보유현황"}</definedName>
    <definedName name="ㄷㅇㅊㅇ" hidden="1">{"장비보유1",#N/A,FALSE,"장비보유현황";"장비보유2",#N/A,FALSE,"장비보유현황"}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다" hidden="1">{#N/A,#N/A,FALSE,"표지목차"}</definedName>
    <definedName name="다라" hidden="1">{#N/A,#N/A,FALSE,"표지목차"}</definedName>
    <definedName name="단가검토">'[17]#REF'!$A$12:$T$42</definedName>
    <definedName name="단가일람">[31]단가일람!$A$3:$K$150</definedName>
    <definedName name="단부" localSheetId="4">[11]!단부</definedName>
    <definedName name="단부">[11]!단부</definedName>
    <definedName name="단위량당중기">[31]단위량당중기!$A$4:$M$125</definedName>
    <definedName name="당초계획" localSheetId="0" hidden="1">#REF!</definedName>
    <definedName name="당초계획" localSheetId="4" hidden="1">#REF!</definedName>
    <definedName name="당초계획" hidden="1">#REF!</definedName>
    <definedName name="대" localSheetId="0" hidden="1">#REF!</definedName>
    <definedName name="대" localSheetId="4" hidden="1">#REF!</definedName>
    <definedName name="대" hidden="1">#REF!</definedName>
    <definedName name="대기" localSheetId="0" hidden="1">#REF!</definedName>
    <definedName name="대기" localSheetId="4" hidden="1">#REF!</definedName>
    <definedName name="대기" hidden="1">#REF!</definedName>
    <definedName name="대보" localSheetId="4">[29]부대공!#REF!,[29]부대공!#REF!</definedName>
    <definedName name="대보">[29]부대공!#REF!,[29]부대공!#REF!</definedName>
    <definedName name="대한" localSheetId="0" hidden="1">#REF!</definedName>
    <definedName name="대한" localSheetId="4" hidden="1">#REF!</definedName>
    <definedName name="대한" hidden="1">#REF!</definedName>
    <definedName name="더" localSheetId="0" hidden="1">{"1단계 투자비명세",#N/A,FALSE,"투자비명세";"2단계 투자비명세",#N/A,FALSE,"투자비명세"}</definedName>
    <definedName name="더" hidden="1">{"1단계 투자비명세",#N/A,FALSE,"투자비명세";"2단계 투자비명세",#N/A,FALSE,"투자비명세"}</definedName>
    <definedName name="두호" localSheetId="0" hidden="1">{#N/A,#N/A,FALSE,"2~8번"}</definedName>
    <definedName name="두호" hidden="1">{#N/A,#N/A,FALSE,"2~8번"}</definedName>
    <definedName name="디디" localSheetId="0" hidden="1">#REF!</definedName>
    <definedName name="디디" localSheetId="4" hidden="1">#REF!</definedName>
    <definedName name="디디" hidden="1">#REF!</definedName>
    <definedName name="ㄹ" hidden="1">{#N/A,#N/A,TRUE,"토적및재료집계";#N/A,#N/A,TRUE,"토적및재료집계";#N/A,#N/A,TRUE,"단위량"}</definedName>
    <definedName name="ㄹ1313" localSheetId="0" hidden="1">{"1단계 투자비명세",#N/A,FALSE,"투자비명세";"2단계 투자비명세",#N/A,FALSE,"투자비명세"}</definedName>
    <definedName name="ㄹ1313" hidden="1">{"1단계 투자비명세",#N/A,FALSE,"투자비명세";"2단계 투자비명세",#N/A,FALSE,"투자비명세"}</definedName>
    <definedName name="ㄹㄹ1312" localSheetId="0" hidden="1">{"추정현금흐름표",#N/A,FALSE,"추정IS,CF,무상사용"}</definedName>
    <definedName name="ㄹㄹ1312" hidden="1">{"추정현금흐름표",#N/A,FALSE,"추정IS,CF,무상사용"}</definedName>
    <definedName name="ㄹㄹㄹ" localSheetId="0" hidden="1">#REF!</definedName>
    <definedName name="ㄹㄹㄹ" hidden="1">{#N/A,#N/A,FALSE,"명세표"}</definedName>
    <definedName name="ㄹㄹㄹ13" localSheetId="0" hidden="1">{"추정손익계산서",#N/A,FALSE,"추정IS,CF,무상사용"}</definedName>
    <definedName name="ㄹㄹㄹ13" hidden="1">{"추정손익계산서",#N/A,FALSE,"추정IS,CF,무상사용"}</definedName>
    <definedName name="ㄹㄹㄹ231" localSheetId="0" hidden="1">{"추정대차대조표",#N/A,FALSE,"추정BS"}</definedName>
    <definedName name="ㄹㄹㄹ231" hidden="1">{"추정대차대조표",#N/A,FALSE,"추정BS"}</definedName>
    <definedName name="ㄹㄹㄹ23232" localSheetId="0" hidden="1">{"장비보유",#N/A,FALSE,"장비소요"}</definedName>
    <definedName name="ㄹㄹㄹ23232" hidden="1">{"장비보유",#N/A,FALSE,"장비소요"}</definedName>
    <definedName name="ㄹㅇㄹㄴ12323" localSheetId="0" hidden="1">{"장비보유1",#N/A,FALSE,"장비보유현황";"장비보유2",#N/A,FALSE,"장비보유현황"}</definedName>
    <definedName name="ㄹㅇㄹㄴ12323" hidden="1">{"장비보유1",#N/A,FALSE,"장비보유현황";"장비보유2",#N/A,FALSE,"장비보유현황"}</definedName>
    <definedName name="ㄹㅇㅎㅇㅀ" hidden="1">{#N/A,#N/A,FALSE,"부대2"}</definedName>
    <definedName name="ㄹㅊㅊ" localSheetId="0" hidden="1">{"추정손익계산서",#N/A,FALSE,"추정IS,CF,무상사용"}</definedName>
    <definedName name="ㄹㅊㅊ" hidden="1">{"추정손익계산서",#N/A,FALSE,"추정IS,CF,무상사용"}</definedName>
    <definedName name="ㄹ허ㅗ" hidden="1">{#N/A,#N/A,FALSE,"이정표"}</definedName>
    <definedName name="ㄹ홓ㄹ" hidden="1">{#N/A,#N/A,FALSE,"조골재"}</definedName>
    <definedName name="레일포스트3" localSheetId="4">[11]!레일포스트3</definedName>
    <definedName name="레일포스트3">[11]!레일포스트3</definedName>
    <definedName name="롫ㅀㄹ" localSheetId="0" hidden="1">{"추정현금흐름표",#N/A,FALSE,"추정IS,CF,무상사용"}</definedName>
    <definedName name="롫ㅀㄹ" hidden="1">{"추정현금흐름표",#N/A,FALSE,"추정IS,CF,무상사용"}</definedName>
    <definedName name="롸" localSheetId="0" hidden="1">#REF!</definedName>
    <definedName name="롸" localSheetId="4" hidden="1">#REF!</definedName>
    <definedName name="롸" hidden="1">#REF!</definedName>
    <definedName name="뢰" localSheetId="0" hidden="1">#REF!</definedName>
    <definedName name="뢰" localSheetId="4" hidden="1">#REF!</definedName>
    <definedName name="뢰" hidden="1">#REF!</definedName>
    <definedName name="루ㄴ" localSheetId="0" hidden="1">[32]노임단가!#REF!</definedName>
    <definedName name="루ㄴ" localSheetId="4" hidden="1">[32]노임단가!#REF!</definedName>
    <definedName name="루ㄴ" hidden="1">[32]노임단가!#REF!</definedName>
    <definedName name="루사" localSheetId="0" hidden="1">#REF!</definedName>
    <definedName name="루사" localSheetId="4" hidden="1">#REF!</definedName>
    <definedName name="루사" hidden="1">#REF!</definedName>
    <definedName name="를" localSheetId="0" hidden="1">#REF!</definedName>
    <definedName name="를" localSheetId="4" hidden="1">#REF!</definedName>
    <definedName name="를" hidden="1">#REF!</definedName>
    <definedName name="ㄻㅈㄷㄴㅇㅌㅊㅌ" localSheetId="0" hidden="1">{"추정대차대조표",#N/A,FALSE,"추정BS"}</definedName>
    <definedName name="ㄻㅈㄷㄴㅇㅌㅊㅌ" hidden="1">{"추정대차대조표",#N/A,FALSE,"추정BS"}</definedName>
    <definedName name="ㄿㄿㄹㄹ" localSheetId="0" hidden="1">{"추정손익계산서",#N/A,FALSE,"추정IS,CF,무상사용"}</definedName>
    <definedName name="ㄿㄿㄹㄹ" hidden="1">{"추정손익계산서",#N/A,FALSE,"추정IS,CF,무상사용"}</definedName>
    <definedName name="ㅀ" localSheetId="0" hidden="1">{#N/A,#N/A,TRUE,"토적및재료집계";#N/A,#N/A,TRUE,"토적및재료집계";#N/A,#N/A,TRUE,"단위량"}</definedName>
    <definedName name="ㅀ" localSheetId="4" hidden="1">#REF!</definedName>
    <definedName name="ㅀ" hidden="1">#REF!</definedName>
    <definedName name="ㅁ121212" localSheetId="0" hidden="1">{"공업단지",#N/A,FALSE,"배후단지 및 부대사업"}</definedName>
    <definedName name="ㅁ121212" hidden="1">{"공업단지",#N/A,FALSE,"배후단지 및 부대사업"}</definedName>
    <definedName name="ㅁㄱㅂ" hidden="1">{#N/A,#N/A,FALSE,"단가표지"}</definedName>
    <definedName name="ㅁㄴㄷㅇ" localSheetId="4">[11]!ㅁㄴㄷㅇ</definedName>
    <definedName name="ㅁㄴㄷㅇ">[11]!ㅁㄴㄷㅇ</definedName>
    <definedName name="ㅁㄴㅁㄴㅁㄴㅋㅌ" localSheetId="0" hidden="1">{"부대사업수익총괄",#N/A,FALSE,"배후단지 및 부대사업"}</definedName>
    <definedName name="ㅁㄴㅁㄴㅁㄴㅋㅌ" hidden="1">{"부대사업수익총괄",#N/A,FALSE,"배후단지 및 부대사업"}</definedName>
    <definedName name="ㅁㄴㅁㅇ" localSheetId="4" hidden="1">[5]유림골조!#REF!</definedName>
    <definedName name="ㅁㄴㅁㅇ" hidden="1">[5]유림골조!#REF!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ㄻㄴㅇㄹㅊㅌㅊㅍㅁ" localSheetId="0" hidden="1">{"추정현금흐름표",#N/A,FALSE,"추정IS,CF,무상사용"}</definedName>
    <definedName name="ㅁㄴㅇㄻㄴㅇㄹㅊㅌㅊㅍㅁ" hidden="1">{"추정현금흐름표",#N/A,FALSE,"추정IS,CF,무상사용"}</definedName>
    <definedName name="ㅁㄴㅇㅁ" hidden="1">{#N/A,#N/A,FALSE,"배수1"}</definedName>
    <definedName name="ㅁㄹㄴㅇㅋㄹ" localSheetId="0" hidden="1">{"추정손익계산서",#N/A,FALSE,"추정IS,CF,무상사용"}</definedName>
    <definedName name="ㅁㄹㄴㅇㅋㄹ" hidden="1">{"추정손익계산서",#N/A,FALSE,"추정IS,CF,무상사용"}</definedName>
    <definedName name="ㅁㄹㄹㄴㅇㄹㅇㄴㄹㄴㅇ" hidden="1">{#N/A,#N/A,FALSE,"포장1";#N/A,#N/A,FALSE,"포장1"}</definedName>
    <definedName name="ㅁㄹㅇㅁㄹㅋㅌㅊㅍㅋㅇㄹㄴ" localSheetId="0" hidden="1">{#N/A,#N/A,FALSE,"배당분석"}</definedName>
    <definedName name="ㅁㄹㅇㅁㄹㅋㅌㅊㅍㅋㅇㄹㄴ" hidden="1">{#N/A,#N/A,FALSE,"배당분석"}</definedName>
    <definedName name="ㅁㅁ" localSheetId="0" hidden="1">{#N/A,#N/A,FALSE,"이태원철근"}</definedName>
    <definedName name="ㅁㅁ" hidden="1">{#N/A,#N/A,FALSE,"이태원철근"}</definedName>
    <definedName name="ㅁㅁㅁ" hidden="1">{#N/A,#N/A,FALSE,"골재소요량";#N/A,#N/A,FALSE,"골재소요량"}</definedName>
    <definedName name="ㅁㅁㅁㅁㅁㅁ" localSheetId="0" hidden="1">#REF!</definedName>
    <definedName name="ㅁㅁㅁㅁㅁㅁ" localSheetId="4" hidden="1">#REF!</definedName>
    <definedName name="ㅁㅁㅁㅁㅁㅁ" hidden="1">#REF!</definedName>
    <definedName name="ㅁㅅㅁㅎㅁㅎㅁ" localSheetId="0" hidden="1">{"개업비1",#N/A,FALSE,"개업비";"개업비2",#N/A,FALSE,"개업비";"개업비3",#N/A,FALSE,"개업비";"개업비4",#N/A,FALSE,"개업비"}</definedName>
    <definedName name="ㅁㅅㅁㅎㅁㅎㅁ" hidden="1">{"개업비1",#N/A,FALSE,"개업비";"개업비2",#N/A,FALSE,"개업비";"개업비3",#N/A,FALSE,"개업비";"개업비4",#N/A,FALSE,"개업비"}</definedName>
    <definedName name="ㅁㅇㄴㅁㅇㅁ" hidden="1">{#N/A,#N/A,FALSE,"배수1"}</definedName>
    <definedName name="ㅁㅇㄹㅈㅁㄻㅁㄴㅇㄻㄴㄻㄴ" localSheetId="0" hidden="1">{"1단계 투자비명세",#N/A,FALSE,"투자비명세";"2단계 투자비명세",#N/A,FALSE,"투자비명세"}</definedName>
    <definedName name="ㅁㅇㄹㅈㅁㄻㅁㄴㅇㄻㄴㄻㄴ" hidden="1">{"1단계 투자비명세",#N/A,FALSE,"투자비명세";"2단계 투자비명세",#N/A,FALSE,"투자비명세"}</definedName>
    <definedName name="ㅁㅇㄻㄴㅇㄻㄴㅇㄻㄴㅇㄻㄴㅇ" localSheetId="0" hidden="1">{"운영설비비1",#N/A,FALSE,"운영설비비";"운영설비비2",#N/A,FALSE,"운영설비비"}</definedName>
    <definedName name="ㅁㅇㄻㄴㅇㄻㄴㅇㄻㄴㅇㄻㄴㅇ" hidden="1">{"운영설비비1",#N/A,FALSE,"운영설비비";"운영설비비2",#N/A,FALSE,"운영설비비"}</definedName>
    <definedName name="ㅁㅇㄻㄴㅇㄻㅍㅌㅊㅍㅌㅊㅍ" localSheetId="0" hidden="1">{"운영수익1",#N/A,FALSE,"운영수익";"운영수익2",#N/A,FALSE,"운영수익";"운영수익3",#N/A,FALSE,"운영수익"}</definedName>
    <definedName name="ㅁㅇㄻㄴㅇㄻㅍㅌㅊㅍㅌㅊㅍ" hidden="1">{"운영수익1",#N/A,FALSE,"운영수익";"운영수익2",#N/A,FALSE,"운영수익";"운영수익3",#N/A,FALSE,"운영수익"}</definedName>
    <definedName name="ㅁㅇㄻㅇㄻㄴㅇㄻㄴㅇㄻㄴㅇㄻㄴ" localSheetId="0" hidden="1">{"부대사업수익총괄",#N/A,FALSE,"배후단지 및 부대사업"}</definedName>
    <definedName name="ㅁㅇㄻㅇㄻㄴㅇㄻㄴㅇㄻㄴㅇㄻㄴ" hidden="1">{"부대사업수익총괄",#N/A,FALSE,"배후단지 및 부대사업"}</definedName>
    <definedName name="ㅁㅇㄻㅇㄻㅇㄻㄴㅇㄻㄴㅇㄹ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ㅁㅇㄻㅇㄻㅇㄻㄴㅇㄻㄴㅇㄹ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ㅁㅇㄻㅇㄻㅇㄻㅇㄻㅇㄻ" localSheetId="0" hidden="1">{"부대사업본사업연결자료",#N/A,FALSE,"배후단지및부대사업연결"}</definedName>
    <definedName name="ㅁㅇㄻㅇㄻㅇㄻㅇㄻㅇㄻ" hidden="1">{"부대사업본사업연결자료",#N/A,FALSE,"배후단지및부대사업연결"}</definedName>
    <definedName name="마감공사비A3" localSheetId="4" hidden="1">[33]유림골조!#REF!</definedName>
    <definedName name="마감공사비A3" hidden="1">[33]유림골조!#REF!</definedName>
    <definedName name="만득이" localSheetId="0" hidden="1">{#N/A,#N/A,FALSE,"2~8번"}</definedName>
    <definedName name="만득이" hidden="1">{#N/A,#N/A,FALSE,"2~8번"}</definedName>
    <definedName name="매" localSheetId="0" hidden="1">#REF!</definedName>
    <definedName name="매" localSheetId="4">[11]!매</definedName>
    <definedName name="매" hidden="1">#REF!</definedName>
    <definedName name="매크로10" localSheetId="4">[11]!매크로10</definedName>
    <definedName name="매크로10">[11]!매크로10</definedName>
    <definedName name="매크로12" localSheetId="4">[11]!매크로12</definedName>
    <definedName name="매크로12">[11]!매크로12</definedName>
    <definedName name="매크로13" localSheetId="4">[11]!매크로13</definedName>
    <definedName name="매크로13">[11]!매크로13</definedName>
    <definedName name="매크로14" localSheetId="4">[11]!매크로14</definedName>
    <definedName name="매크로14">[11]!매크로14</definedName>
    <definedName name="매크로15" localSheetId="4">[11]!매크로15</definedName>
    <definedName name="매크로15">[11]!매크로15</definedName>
    <definedName name="매크로16" localSheetId="4">[11]!매크로16</definedName>
    <definedName name="매크로16">[11]!매크로16</definedName>
    <definedName name="매크로17" localSheetId="4">[11]!매크로17</definedName>
    <definedName name="매크로17">[11]!매크로17</definedName>
    <definedName name="매크로19" localSheetId="4">[11]!매크로19</definedName>
    <definedName name="매크로19">[11]!매크로19</definedName>
    <definedName name="매크로3" localSheetId="4">[11]!매크로3</definedName>
    <definedName name="매크로3">[11]!매크로3</definedName>
    <definedName name="매크로5" localSheetId="4">[11]!매크로5</definedName>
    <definedName name="매크로5">[11]!매크로5</definedName>
    <definedName name="매크로7" localSheetId="4">[11]!매크로7</definedName>
    <definedName name="매크로7">[11]!매크로7</definedName>
    <definedName name="매크로8" localSheetId="4">[11]!매크로8</definedName>
    <definedName name="매크로8">[11]!매크로8</definedName>
    <definedName name="매크로9" localSheetId="4">[11]!매크로9</definedName>
    <definedName name="매크로9">[11]!매크로9</definedName>
    <definedName name="머" localSheetId="0" hidden="1">{#N/A,#N/A,FALSE,"명세표"}</definedName>
    <definedName name="머" hidden="1">{#N/A,#N/A,FALSE,"명세표"}</definedName>
    <definedName name="몰탈">64000+50000</definedName>
    <definedName name="물" localSheetId="0" hidden="1">{#N/A,#N/A,FALSE,"이태원철근"}</definedName>
    <definedName name="물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미이" localSheetId="0" hidden="1">#REF!</definedName>
    <definedName name="미이" localSheetId="4" hidden="1">#REF!</definedName>
    <definedName name="미이" hidden="1">#REF!</definedName>
    <definedName name="ㅂ" hidden="1">{#N/A,#N/A,TRUE,"토적및재료집계";#N/A,#N/A,TRUE,"토적및재료집계";#N/A,#N/A,TRUE,"단위량"}</definedName>
    <definedName name="ㅂ111" localSheetId="0" hidden="1">{"1단계 투자비명세",#N/A,FALSE,"투자비명세";"2단계 투자비명세",#N/A,FALSE,"투자비명세"}</definedName>
    <definedName name="ㅂ111" hidden="1">{"1단계 투자비명세",#N/A,FALSE,"투자비명세";"2단계 투자비명세",#N/A,FALSE,"투자비명세"}</definedName>
    <definedName name="ㅂ11112" localSheetId="0" hidden="1">{"개업비1",#N/A,FALSE,"개업비";"개업비2",#N/A,FALSE,"개업비";"개업비3",#N/A,FALSE,"개업비";"개업비4",#N/A,FALSE,"개업비"}</definedName>
    <definedName name="ㅂ11112" hidden="1">{"개업비1",#N/A,FALSE,"개업비";"개업비2",#N/A,FALSE,"개업비";"개업비3",#N/A,FALSE,"개업비";"개업비4",#N/A,FALSE,"개업비"}</definedName>
    <definedName name="ㅂ12121" localSheetId="0" hidden="1">{"1단계공사비",#N/A,FALSE,"공사비";"2단계공사비",#N/A,FALSE,"공사비"}</definedName>
    <definedName name="ㅂ12121" hidden="1">{"1단계공사비",#N/A,FALSE,"공사비";"2단계공사비",#N/A,FALSE,"공사비"}</definedName>
    <definedName name="ㅂㅁㅁㅂㅂㅂ" localSheetId="0" hidden="1">{"부대사업공정율",#N/A,FALSE,"배후단지 및 부대사업"}</definedName>
    <definedName name="ㅂㅁㅁㅂㅂㅂ" hidden="1">{"부대사업공정율",#N/A,FALSE,"배후단지 및 부대사업"}</definedName>
    <definedName name="ㅂㅁㅁㅋ" localSheetId="0" hidden="1">{"공업단지",#N/A,FALSE,"배후단지 및 부대사업"}</definedName>
    <definedName name="ㅂㅁㅁㅋ" hidden="1">{"공업단지",#N/A,FALSE,"배후단지 및 부대사업"}</definedName>
    <definedName name="ㅂㅁㅂㅁ" localSheetId="0" hidden="1">{"개업비1",#N/A,FALSE,"개업비";"개업비2",#N/A,FALSE,"개업비";"개업비3",#N/A,FALSE,"개업비";"개업비4",#N/A,FALSE,"개업비"}</definedName>
    <definedName name="ㅂㅁㅂㅁ" hidden="1">{"개업비1",#N/A,FALSE,"개업비";"개업비2",#N/A,FALSE,"개업비";"개업비3",#N/A,FALSE,"개업비";"개업비4",#N/A,FALSE,"개업비"}</definedName>
    <definedName name="ㅂㅂㅂㅂ" localSheetId="0" hidden="1">{#N/A,#N/A,FALSE,"명세표"}</definedName>
    <definedName name="ㅂㅂㅂㅂ" hidden="1">{#N/A,#N/A,FALSE,"명세표"}</definedName>
    <definedName name="ㅂㅂㅂㅂㅂㅂ" localSheetId="0" hidden="1">{#N/A,#N/A,FALSE,"민감도"}</definedName>
    <definedName name="ㅂㅂㅂㅂㅂㅂ" hidden="1">{#N/A,#N/A,FALSE,"민감도"}</definedName>
    <definedName name="ㅂㅂㅂㅂㅂㅂㅂ" localSheetId="0" hidden="1">{#N/A,#N/A,FALSE,"명세표"}</definedName>
    <definedName name="ㅂㅂㅂㅂㅂㅂㅂ" hidden="1">{#N/A,#N/A,FALSE,"명세표"}</definedName>
    <definedName name="ㅂㅇㄴㅂㅂ" localSheetId="0" hidden="1">{"배후단지",#N/A,FALSE,"배후단지 및 부대사업"}</definedName>
    <definedName name="ㅂㅇㄴㅂㅂ" hidden="1">{"배후단지",#N/A,FALSE,"배후단지 및 부대사업"}</definedName>
    <definedName name="ㅂㅈㄱㄷㅈㅂㄱㅈㄷㅂㄱ" hidden="1">{#N/A,#N/A,FALSE,"이정표"}</definedName>
    <definedName name="ㅂㅈㅁㄴ" localSheetId="0" hidden="1">{"1단계공사비",#N/A,FALSE,"공사비";"2단계공사비",#N/A,FALSE,"공사비"}</definedName>
    <definedName name="ㅂㅈㅁㄴ" hidden="1">{"1단계공사비",#N/A,FALSE,"공사비";"2단계공사비",#N/A,FALSE,"공사비"}</definedName>
    <definedName name="ㅂㅈㅁㄴㅁ" localSheetId="0" hidden="1">{"대출금상환계획",#N/A,FALSE,"추정IS,CF,무상사용"}</definedName>
    <definedName name="ㅂㅈㅁㄴㅁ" hidden="1">{"대출금상환계획",#N/A,FALSE,"추정IS,CF,무상사용"}</definedName>
    <definedName name="ㅂㅈㅂ1212" localSheetId="0" hidden="1">{#N/A,#N/A,FALSE,"민감도"}</definedName>
    <definedName name="ㅂㅈㅂ1212" hidden="1">{#N/A,#N/A,FALSE,"민감도"}</definedName>
    <definedName name="ㅂㅈㅂㅈㅁㄴㄴ" localSheetId="0" hidden="1">{"불변현금흐름",#N/A,FALSE,"추정IS,CF,무상사용"}</definedName>
    <definedName name="ㅂㅈㅂㅈㅁㄴㄴ" hidden="1">{"불변현금흐름",#N/A,FALSE,"추정IS,CF,무상사용"}</definedName>
    <definedName name="ㅂㅈㅂㅈㅂㅈㅂ" localSheetId="0" hidden="1">{"부대사업본사업연결자료",#N/A,FALSE,"배후단지및부대사업연결"}</definedName>
    <definedName name="ㅂㅈㅂㅈㅂㅈㅂ" hidden="1">{"부대사업본사업연결자료",#N/A,FALSE,"배후단지및부대사업연결"}</definedName>
    <definedName name="ㅂㅈㅅㄷㅁㅇㄹㄴㅇㄻㄴㅇㄹ" localSheetId="0" hidden="1">{"총괄자금운영표",#N/A,FALSE,"자금운영표";"1단계자금운영표(불변)",#N/A,FALSE,"자금운영표";"2단계자금운영표(불변)",#N/A,FALSE,"자금운영표"}</definedName>
    <definedName name="ㅂㅈㅅㄷㅁㅇㄹㄴㅇㄻㄴㅇㄹ" hidden="1">{"총괄자금운영표",#N/A,FALSE,"자금운영표";"1단계자금운영표(불변)",#N/A,FALSE,"자금운영표";"2단계자금운영표(불변)",#N/A,FALSE,"자금운영표"}</definedName>
    <definedName name="ㅂㅈㅇㄹㅇㄹ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ㅂㅈㅇㄹㅇㄹ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ㅂㅈㅇㅁ" localSheetId="0" hidden="1">{"관광단지",#N/A,FALSE,"배후단지 및 부대사업"}</definedName>
    <definedName name="ㅂㅈㅇㅁ" hidden="1">{"관광단지",#N/A,FALSE,"배후단지 및 부대사업"}</definedName>
    <definedName name="배" localSheetId="0" hidden="1">#REF!</definedName>
    <definedName name="배" localSheetId="4" hidden="1">#REF!</definedName>
    <definedName name="배" hidden="1">#REF!</definedName>
    <definedName name="배당초" localSheetId="4">[29]배수공!#REF!,[29]배수공!#REF!</definedName>
    <definedName name="배당초">[29]배수공!#REF!,[29]배수공!#REF!</definedName>
    <definedName name="배변경">[29]배수공!$E$1:$E$65536,[29]배수공!$G$1:$G$65536</definedName>
    <definedName name="배수공" hidden="1">{#N/A,#N/A,FALSE,"부대1"}</definedName>
    <definedName name="백호우작업효율">[34]백호우계수!$K$2:$L$44</definedName>
    <definedName name="버" localSheetId="0" hidden="1">{"공업단지",#N/A,FALSE,"배후단지 및 부대사업"}</definedName>
    <definedName name="버" hidden="1">{"공업단지",#N/A,FALSE,"배후단지 및 부대사업"}</definedName>
    <definedName name="벽체" localSheetId="0" hidden="1">{#N/A,#N/A,FALSE,"혼합골재"}</definedName>
    <definedName name="벽체" hidden="1">{#N/A,#N/A,FALSE,"혼합골재"}</definedName>
    <definedName name="변경" localSheetId="4">[11]!변경</definedName>
    <definedName name="변경">[11]!변경</definedName>
    <definedName name="변경예정공정표" localSheetId="0" hidden="1">{"공업단지",#N/A,FALSE,"배후단지 및 부대사업"}</definedName>
    <definedName name="변경예정공정표" hidden="1">{"공업단지",#N/A,FALSE,"배후단지 및 부대사업"}</definedName>
    <definedName name="보고서" localSheetId="0" hidden="1">{#N/A,#N/A,FALSE,"구조2"}</definedName>
    <definedName name="보고서" hidden="1">{#N/A,#N/A,FALSE,"구조2"}</definedName>
    <definedName name="보충" localSheetId="0" hidden="1">#REF!</definedName>
    <definedName name="보충" localSheetId="4" hidden="1">#REF!</definedName>
    <definedName name="보충" hidden="1">#REF!</definedName>
    <definedName name="본선용" localSheetId="4">[11]!본선용</definedName>
    <definedName name="본선용">[11]!본선용</definedName>
    <definedName name="부당초" localSheetId="4">[29]부대공!#REF!,[29]부대공!#REF!</definedName>
    <definedName name="부당초">[29]부대공!#REF!,[29]부대공!#REF!</definedName>
    <definedName name="부대건축2" localSheetId="0" hidden="1">[5]유림골조!#REF!</definedName>
    <definedName name="부대건축2" localSheetId="4" hidden="1">[5]유림골조!#REF!</definedName>
    <definedName name="부대건축2" hidden="1">[5]유림골조!#REF!</definedName>
    <definedName name="부대구조" hidden="1">{#N/A,#N/A,FALSE,"골재소요량";#N/A,#N/A,FALSE,"골재소요량"}</definedName>
    <definedName name="부대방안" hidden="1">{#N/A,#N/A,FALSE,"단가표지"}</definedName>
    <definedName name="부대토공2" hidden="1">{#N/A,#N/A,FALSE,"구조2"}</definedName>
    <definedName name="부변경">[29]부대공!$E$1:$E$65536,[29]부대공!$G$1:$G$65536</definedName>
    <definedName name="분" localSheetId="0" hidden="1">{#N/A,#N/A,FALSE,"이태원철근"}</definedName>
    <definedName name="분" hidden="1">{#N/A,#N/A,FALSE,"이태원철근"}</definedName>
    <definedName name="분기" localSheetId="0" hidden="1">#REF!</definedName>
    <definedName name="분기" localSheetId="4" hidden="1">#REF!</definedName>
    <definedName name="분기" hidden="1">#REF!</definedName>
    <definedName name="분당공" localSheetId="0" hidden="1">#REF!</definedName>
    <definedName name="분당공" localSheetId="4" hidden="1">#REF!</definedName>
    <definedName name="분당공" hidden="1">#REF!</definedName>
    <definedName name="분당물가" localSheetId="0" hidden="1">#REF!</definedName>
    <definedName name="분당물가" localSheetId="4" hidden="1">#REF!</definedName>
    <definedName name="분당물가" hidden="1">#REF!</definedName>
    <definedName name="분당코아" localSheetId="4" hidden="1">#REF!</definedName>
    <definedName name="분당코아" hidden="1">#REF!</definedName>
    <definedName name="분당협조" localSheetId="0" hidden="1">{#N/A,#N/A,FALSE,"이태원철근"}</definedName>
    <definedName name="분당협조" hidden="1">{#N/A,#N/A,FALSE,"이태원철근"}</definedName>
    <definedName name="비겁" localSheetId="0" hidden="1">#REF!</definedName>
    <definedName name="비겁" localSheetId="4" hidden="1">#REF!</definedName>
    <definedName name="비겁" hidden="1">#REF!</definedName>
    <definedName name="ㅅ" localSheetId="0" hidden="1">{#N/A,#N/A,FALSE,"이태원철근"}</definedName>
    <definedName name="ㅅ" hidden="1">{#N/A,#N/A,FALSE,"이태원철근"}</definedName>
    <definedName name="ㅅㅅ" hidden="1">{#N/A,#N/A,TRUE,"토적및재료집계";#N/A,#N/A,TRUE,"토적및재료집계";#N/A,#N/A,TRUE,"단위량"}</definedName>
    <definedName name="ㅅㅅㄱㄱㄱ" localSheetId="0" hidden="1">{"부대사업공정율",#N/A,FALSE,"배후단지 및 부대사업"}</definedName>
    <definedName name="ㅅㅅㄱㄱㄱ" hidden="1">{"부대사업공정율",#N/A,FALSE,"배후단지 및 부대사업"}</definedName>
    <definedName name="ㅅㅅㅅㅅ" localSheetId="0" hidden="1">{#N/A,#N/A,FALSE,"배당분석"}</definedName>
    <definedName name="ㅅㅅㅅㅅ" hidden="1">{#N/A,#N/A,FALSE,"배당분석"}</definedName>
    <definedName name="ㅅ소소소솟" localSheetId="0" hidden="1">{"장비보유1",#N/A,FALSE,"장비보유현황";"장비보유2",#N/A,FALSE,"장비보유현황"}</definedName>
    <definedName name="ㅅ소소소솟" hidden="1">{"장비보유1",#N/A,FALSE,"장비보유현황";"장비보유2",#N/A,FALSE,"장비보유현황"}</definedName>
    <definedName name="ㅅㅎㄱㄷㅅㄷㄱ" hidden="1">{#N/A,#N/A,FALSE,"표지목차"}</definedName>
    <definedName name="사랑" localSheetId="0" hidden="1">#REF!</definedName>
    <definedName name="사랑" localSheetId="4" hidden="1">#REF!</definedName>
    <definedName name="사랑" hidden="1">#REF!</definedName>
    <definedName name="사업부양식2" localSheetId="0" hidden="1">#REF!</definedName>
    <definedName name="사업부양식2" localSheetId="4" hidden="1">#REF!</definedName>
    <definedName name="사업부양식2" hidden="1">#REF!</definedName>
    <definedName name="사타" localSheetId="0" hidden="1">#REF!</definedName>
    <definedName name="사타" localSheetId="4" hidden="1">#REF!</definedName>
    <definedName name="사타" hidden="1">#REF!</definedName>
    <definedName name="산기6" localSheetId="4">ROUND([11]!산기6*0.0254,3)</definedName>
    <definedName name="산기6">ROUND([11]!산기6*0.0254,3)</definedName>
    <definedName name="산서" localSheetId="0" hidden="1">#REF!</definedName>
    <definedName name="산서" localSheetId="4" hidden="1">#REF!</definedName>
    <definedName name="산서" hidden="1">#REF!</definedName>
    <definedName name="산출근거" localSheetId="4">[11]!산출근거</definedName>
    <definedName name="산출근거">[11]!산출근거</definedName>
    <definedName name="삼마루현황" localSheetId="0" hidden="1">[35]배수공!#REF!</definedName>
    <definedName name="삼마루현황" localSheetId="4" hidden="1">[35]배수공!#REF!</definedName>
    <definedName name="삼마루현황" hidden="1">[35]배수공!#REF!</definedName>
    <definedName name="삼왕교이설도로단가산출" localSheetId="4">[11]!삼왕교이설도로단가산출</definedName>
    <definedName name="삼왕교이설도로단가산출">[11]!삼왕교이설도로단가산출</definedName>
    <definedName name="새공통" localSheetId="0" hidden="1">{#N/A,#N/A,FALSE,"이태원철근"}</definedName>
    <definedName name="새공통" hidden="1">{#N/A,#N/A,FALSE,"이태원철근"}</definedName>
    <definedName name="새로만등" localSheetId="0" hidden="1">{"1단계 투자비명세",#N/A,FALSE,"투자비명세";"2단계 투자비명세",#N/A,FALSE,"투자비명세"}</definedName>
    <definedName name="새로만등" hidden="1">{"1단계 투자비명세",#N/A,FALSE,"투자비명세";"2단계 투자비명세",#N/A,FALSE,"투자비명세"}</definedName>
    <definedName name="새이" localSheetId="0" hidden="1">#REF!</definedName>
    <definedName name="새이" localSheetId="4" hidden="1">#REF!</definedName>
    <definedName name="새이" hidden="1">#REF!</definedName>
    <definedName name="석항" localSheetId="0" hidden="1">{#N/A,#N/A,FALSE,"명세표"}</definedName>
    <definedName name="석항" hidden="1">{#N/A,#N/A,FALSE,"명세표"}</definedName>
    <definedName name="설">[36]유림총괄!$X$36:$AB$44</definedName>
    <definedName name="설계설명" localSheetId="0" hidden="1">#REF!</definedName>
    <definedName name="설계설명" localSheetId="4" hidden="1">#REF!</definedName>
    <definedName name="설계설명" hidden="1">#REF!</definedName>
    <definedName name="설비" localSheetId="0" hidden="1">{#N/A,#N/A,FALSE,"이태원철근"}</definedName>
    <definedName name="설비" hidden="1">{#N/A,#N/A,FALSE,"이태원철근"}</definedName>
    <definedName name="소" localSheetId="0" hidden="1">#REF!</definedName>
    <definedName name="소" localSheetId="4" hidden="1">#REF!</definedName>
    <definedName name="소" hidden="1">#REF!</definedName>
    <definedName name="소소소소소솟" localSheetId="0" hidden="1">{"장비보유",#N/A,FALSE,"장비소요"}</definedName>
    <definedName name="소소소소소솟" hidden="1">{"장비보유",#N/A,FALSE,"장비소요"}</definedName>
    <definedName name="소소소솟" localSheetId="0" hidden="1">{"총괄자금운영표",#N/A,FALSE,"자금운영표";"1단계자금운영표(불변)",#N/A,FALSE,"자금운영표";"2단계자금운영표(불변)",#N/A,FALSE,"자금운영표"}</definedName>
    <definedName name="소소소솟" hidden="1">{"총괄자금운영표",#N/A,FALSE,"자금운영표";"1단계자금운영표(불변)",#N/A,FALSE,"자금운영표";"2단계자금운영표(불변)",#N/A,FALSE,"자금운영표"}</definedName>
    <definedName name="소솟" localSheetId="0" hidden="1">{"운영수익1",#N/A,FALSE,"운영수익";"운영수익2",#N/A,FALSE,"운영수익";"운영수익3",#N/A,FALSE,"운영수익"}</definedName>
    <definedName name="소솟" hidden="1">{"운영수익1",#N/A,FALSE,"운영수익";"운영수익2",#N/A,FALSE,"운영수익";"운영수익3",#N/A,FALSE,"운영수익"}</definedName>
    <definedName name="손익계산서" localSheetId="0" hidden="1">#REF!</definedName>
    <definedName name="손익계산서" localSheetId="4" hidden="1">#REF!</definedName>
    <definedName name="손익계산서" hidden="1">#REF!</definedName>
    <definedName name="쇄석운반" localSheetId="4">[11]!쇄석운반</definedName>
    <definedName name="쇄석운반">[11]!쇄석운반</definedName>
    <definedName name="쇼ㅗ솟" localSheetId="0" hidden="1">{"운영설비비1",#N/A,FALSE,"운영설비비";"운영설비비2",#N/A,FALSE,"운영설비비"}</definedName>
    <definedName name="쇼ㅗ솟" hidden="1">{"운영설비비1",#N/A,FALSE,"운영설비비";"운영설비비2",#N/A,FALSE,"운영설비비"}</definedName>
    <definedName name="수" localSheetId="0" hidden="1">#REF!</definedName>
    <definedName name="수" localSheetId="4" hidden="1">#REF!</definedName>
    <definedName name="수" hidden="1">#REF!</definedName>
    <definedName name="수량검토">'[17]#REF'!$A$6:$U$99</definedName>
    <definedName name="승용교" localSheetId="0" hidden="1">{#N/A,#N/A,FALSE,"2~8번"}</definedName>
    <definedName name="승용교" hidden="1">{#N/A,#N/A,FALSE,"2~8번"}</definedName>
    <definedName name="시행" localSheetId="0" hidden="1">{#N/A,#N/A,FALSE,"이태원철근"}</definedName>
    <definedName name="시행" hidden="1">{#N/A,#N/A,FALSE,"이태원철근"}</definedName>
    <definedName name="신규단가" localSheetId="4">[11]!신규단가</definedName>
    <definedName name="신규단가">[11]!신규단가</definedName>
    <definedName name="신설" localSheetId="0" hidden="1">{#N/A,#N/A,FALSE,"명세표"}</definedName>
    <definedName name="신설" hidden="1">{#N/A,#N/A,FALSE,"명세표"}</definedName>
    <definedName name="ㅇ1121ㅂㅂ" localSheetId="0" hidden="1">{"대출금상환계획",#N/A,FALSE,"추정IS,CF,무상사용"}</definedName>
    <definedName name="ㅇ1121ㅂㅂ" hidden="1">{"대출금상환계획",#N/A,FALSE,"추정IS,CF,무상사용"}</definedName>
    <definedName name="ㅇ1212121" localSheetId="0" hidden="1">{"관광단지",#N/A,FALSE,"배후단지 및 부대사업"}</definedName>
    <definedName name="ㅇ1212121" hidden="1">{"관광단지",#N/A,FALSE,"배후단지 및 부대사업"}</definedName>
    <definedName name="ㅇㄴㄴㄴㄴㄴㄴㄴㄴㄴ" hidden="1">{#N/A,#N/A,FALSE,"혼합골재"}</definedName>
    <definedName name="ㅇㄴㄴㅇ" localSheetId="0" hidden="1">{"운영설비비1",#N/A,FALSE,"운영설비비";"운영설비비2",#N/A,FALSE,"운영설비비"}</definedName>
    <definedName name="ㅇㄴㄴㅇ" hidden="1">{"운영설비비1",#N/A,FALSE,"운영설비비";"운영설비비2",#N/A,FALSE,"운영설비비"}</definedName>
    <definedName name="ㅇㄴㅇ" hidden="1">{#N/A,#N/A,FALSE,"Sheet1"}</definedName>
    <definedName name="ㅇㄷㅇㄷ" localSheetId="0" hidden="1">{#N/A,#N/A,FALSE,"배당분석"}</definedName>
    <definedName name="ㅇㄷㅇㄷ" hidden="1">{#N/A,#N/A,FALSE,"배당분석"}</definedName>
    <definedName name="ㅇㄹㄴㅀㄹㅇㅎㄹㅇㅎ" hidden="1">{#N/A,#N/A,FALSE,"2~8번"}</definedName>
    <definedName name="ㅇㄹㄹ" localSheetId="0" hidden="1">#REF!</definedName>
    <definedName name="ㅇㄹㄹ" localSheetId="4" hidden="1">#REF!</definedName>
    <definedName name="ㅇㄹㄹ" hidden="1">#REF!</definedName>
    <definedName name="ㅇㄹㄹㅇㄹ" localSheetId="0" hidden="1">{"불변현금흐름",#N/A,FALSE,"추정IS,CF,무상사용"}</definedName>
    <definedName name="ㅇㄹㄹㅇㄹ" hidden="1">{"불변현금흐름",#N/A,FALSE,"추정IS,CF,무상사용"}</definedName>
    <definedName name="ㅇㄹㅇㄹㅇㄹ" localSheetId="0" hidden="1">{"공업단지",#N/A,FALSE,"배후단지 및 부대사업"}</definedName>
    <definedName name="ㅇㄹㅇㄹㅇㄹ" hidden="1">{"공업단지",#N/A,FALSE,"배후단지 및 부대사업"}</definedName>
    <definedName name="ㅇㄹㅇㄹㅇㄹㅇㄹㅇㄹ" localSheetId="0" hidden="1">{"관광단지",#N/A,FALSE,"배후단지 및 부대사업"}</definedName>
    <definedName name="ㅇㄹㅇㄹㅇㄹㅇㄹㅇㄹ" hidden="1">{"관광단지",#N/A,FALSE,"배후단지 및 부대사업"}</definedName>
    <definedName name="ㅇㄹㅇㄹㅇㄹㅇㄹㅇㄹㅇ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ㅇㄹㅇㄹㅇㄹㅇㄹㅇㄹㅇ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ㅇㄹㅇㄹㅇㄹㅇㄹㅇㄹㅇㄹ" localSheetId="0" hidden="1">{"1단계 투자비명세",#N/A,FALSE,"투자비명세";"2단계 투자비명세",#N/A,FALSE,"투자비명세"}</definedName>
    <definedName name="ㅇㄹㅇㄹㅇㄹㅇㄹㅇㄹㅇㄹ" hidden="1">{"1단계 투자비명세",#N/A,FALSE,"투자비명세";"2단계 투자비명세",#N/A,FALSE,"투자비명세"}</definedName>
    <definedName name="ㅇㄹㅇㄹㅇㅁㅇㄻㄻ" localSheetId="0" hidden="1">{"대출금상환계획",#N/A,FALSE,"추정IS,CF,무상사용"}</definedName>
    <definedName name="ㅇㄹㅇㄹㅇㅁㅇㄻㄻ" hidden="1">{"대출금상환계획",#N/A,FALSE,"추정IS,CF,무상사용"}</definedName>
    <definedName name="ㅇㄻㄴㅋㄻㅈㅇㄻㄴㅇㄹ" localSheetId="0" hidden="1">{"장비보유",#N/A,FALSE,"장비소요"}</definedName>
    <definedName name="ㅇㄻㄴㅋㄻㅈㅇㄻㄴㅇㄹ" hidden="1">{"장비보유",#N/A,FALSE,"장비소요"}</definedName>
    <definedName name="ㅇㅀㅎㅎㅎㅎㅎㅎㅎㅎㅎㅎㅎㅎㅎㅎㅎ" hidden="1">{#N/A,#N/A,FALSE,"구조2"}</definedName>
    <definedName name="ㅇㅁㅎㄻㅍㅊ" localSheetId="0" hidden="1">{"장비보유1",#N/A,FALSE,"장비보유현황";"장비보유2",#N/A,FALSE,"장비보유현황"}</definedName>
    <definedName name="ㅇㅁㅎㄻㅍㅊ" hidden="1">{"장비보유1",#N/A,FALSE,"장비보유현황";"장비보유2",#N/A,FALSE,"장비보유현황"}</definedName>
    <definedName name="ㅇㅇ1212" localSheetId="0" hidden="1">{"부대사업수익총괄",#N/A,FALSE,"배후단지 및 부대사업"}</definedName>
    <definedName name="ㅇㅇ1212" hidden="1">{"부대사업수익총괄",#N/A,FALSE,"배후단지 및 부대사업"}</definedName>
    <definedName name="ㅇㅇㄴㄴ" localSheetId="0" hidden="1">{"개업비1",#N/A,FALSE,"개업비";"개업비2",#N/A,FALSE,"개업비";"개업비3",#N/A,FALSE,"개업비";"개업비4",#N/A,FALSE,"개업비"}</definedName>
    <definedName name="ㅇㅇㄴㄴ" hidden="1">{"개업비1",#N/A,FALSE,"개업비";"개업비2",#N/A,FALSE,"개업비";"개업비3",#N/A,FALSE,"개업비";"개업비4",#N/A,FALSE,"개업비"}</definedName>
    <definedName name="ㅇㅇㅇ" hidden="1">{#N/A,#N/A,FALSE,"운반시간"}</definedName>
    <definedName name="ㅇㅇㅇ1121" localSheetId="0" hidden="1">{"배후단지",#N/A,FALSE,"배후단지 및 부대사업"}</definedName>
    <definedName name="ㅇㅇㅇ1121" hidden="1">{"배후단지",#N/A,FALSE,"배후단지 및 부대사업"}</definedName>
    <definedName name="ㅇㅇㅇㅇㅇ" localSheetId="0" hidden="1">{"부대사업본사업연결자료",#N/A,FALSE,"배후단지및부대사업연결"}</definedName>
    <definedName name="ㅇㅇㅇㅇㅇ" hidden="1">{"부대사업본사업연결자료",#N/A,FALSE,"배후단지및부대사업연결"}</definedName>
    <definedName name="ㅇㅇㅇㅇㅇㄹ" localSheetId="0" hidden="1">{"부대사업수익총괄",#N/A,FALSE,"배후단지 및 부대사업"}</definedName>
    <definedName name="ㅇㅇㅇㅇㅇㄹ" hidden="1">{"부대사업수익총괄",#N/A,FALSE,"배후단지 및 부대사업"}</definedName>
    <definedName name="아니오" localSheetId="0" hidden="1">#REF!</definedName>
    <definedName name="아니오" localSheetId="4" hidden="1">#REF!</definedName>
    <definedName name="아니오" hidden="1">#REF!</definedName>
    <definedName name="아아" localSheetId="0" hidden="1">#REF!</definedName>
    <definedName name="아아" localSheetId="4" hidden="1">#REF!</definedName>
    <definedName name="아아" hidden="1">#REF!</definedName>
    <definedName name="아ㅏ" hidden="1">{#N/A,#N/A,FALSE,"조골재"}</definedName>
    <definedName name="애" localSheetId="0" hidden="1">#REF!</definedName>
    <definedName name="애" localSheetId="4" hidden="1">#REF!</definedName>
    <definedName name="애" hidden="1">#REF!</definedName>
    <definedName name="양재승2222222" localSheetId="0" hidden="1">[37]차액보증!#REF!</definedName>
    <definedName name="양재승2222222" localSheetId="4" hidden="1">[37]차액보증!#REF!</definedName>
    <definedName name="양재승2222222" hidden="1">[37]차액보증!#REF!</definedName>
    <definedName name="어름" localSheetId="0" hidden="1">#REF!</definedName>
    <definedName name="어름" localSheetId="4" hidden="1">#REF!</definedName>
    <definedName name="어름" hidden="1">#REF!</definedName>
    <definedName name="업체" localSheetId="0" hidden="1">#REF!</definedName>
    <definedName name="업체" localSheetId="4" hidden="1">#REF!</definedName>
    <definedName name="업체" hidden="1">#REF!</definedName>
    <definedName name="업체요건" hidden="1">{#N/A,#N/A,FALSE,"표지목차"}</definedName>
    <definedName name="염현진" localSheetId="4">[11]!염현진</definedName>
    <definedName name="염현진">[11]!염현진</definedName>
    <definedName name="예" localSheetId="0" hidden="1">#REF!</definedName>
    <definedName name="예" localSheetId="4" hidden="1">#REF!</definedName>
    <definedName name="예" hidden="1">#REF!</definedName>
    <definedName name="오" localSheetId="0" hidden="1">#REF!</definedName>
    <definedName name="오" localSheetId="4" hidden="1">#REF!</definedName>
    <definedName name="오" hidden="1">#REF!</definedName>
    <definedName name="옥외대비" localSheetId="0" hidden="1">{#N/A,#N/A,FALSE,"이태원철근"}</definedName>
    <definedName name="옥외대비" hidden="1">{#N/A,#N/A,FALSE,"이태원철근"}</definedName>
    <definedName name="옹" localSheetId="0" hidden="1">{#N/A,#N/A,FALSE,"골재소요량";#N/A,#N/A,FALSE,"골재소요량"}</definedName>
    <definedName name="옹" hidden="1">{#N/A,#N/A,FALSE,"골재소요량";#N/A,#N/A,FALSE,"골재소요량"}</definedName>
    <definedName name="옹벽" localSheetId="0" hidden="1">{#N/A,#N/A,FALSE,"혼합골재"}</definedName>
    <definedName name="옹벽" hidden="1">{#N/A,#N/A,FALSE,"혼합골재"}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hidden="1">{#N/A,#N/A,FALSE,"혼합골재"}</definedName>
    <definedName name="왜" localSheetId="0" hidden="1">#REF!</definedName>
    <definedName name="왜" localSheetId="4" hidden="1">#REF!</definedName>
    <definedName name="왜" hidden="1">#REF!</definedName>
    <definedName name="운전기사">[38]노임단가!$C$28</definedName>
    <definedName name="원남내역" hidden="1">[39]실행철강하도!$A$1:$A$4</definedName>
    <definedName name="월드건설" localSheetId="0" hidden="1">{#N/A,#N/A,FALSE,"이태원철근"}</definedName>
    <definedName name="월드건설" hidden="1">{#N/A,#N/A,FALSE,"이태원철근"}</definedName>
    <definedName name="유" localSheetId="0" hidden="1">#REF!</definedName>
    <definedName name="유" localSheetId="4" hidden="1">#REF!</definedName>
    <definedName name="유" hidden="1">#REF!</definedName>
    <definedName name="유정호" localSheetId="0" hidden="1">[40]배수내역!#REF!</definedName>
    <definedName name="유정호" localSheetId="4" hidden="1">[40]배수내역!#REF!</definedName>
    <definedName name="유정호" hidden="1">[40]배수내역!#REF!</definedName>
    <definedName name="율">[41]투찰내역!$B$2:$M$643</definedName>
    <definedName name="으치" localSheetId="0" hidden="1">#REF!</definedName>
    <definedName name="으치" localSheetId="4" hidden="1">#REF!</definedName>
    <definedName name="으치" hidden="1">#REF!</definedName>
    <definedName name="이" localSheetId="0" hidden="1">{#N/A,#N/A,FALSE,"명세표"}</definedName>
    <definedName name="이" hidden="1">{#N/A,#N/A,FALSE,"명세표"}</definedName>
    <definedName name="이공구가설비">'[42]1,2공구원가계산서'!$D$30</definedName>
    <definedName name="이공구간접노무비">'[42]1,2공구원가계산서'!$D$23</definedName>
    <definedName name="이공구기타경비">'[42]1,2공구원가계산서'!$D$29</definedName>
    <definedName name="이공구부가가치세">'[42]2공구산출내역'!$F$174</definedName>
    <definedName name="이공구산재보험료">'[42]1,2공구원가계산서'!$D$27</definedName>
    <definedName name="이공구안전관리비">'[42]1,2공구원가계산서'!$D$28</definedName>
    <definedName name="이공구이윤">'[42]1,2공구원가계산서'!$D$35</definedName>
    <definedName name="이공구일반관리비">'[42]1,2공구원가계산서'!$D$34</definedName>
    <definedName name="이공구품질관리비">'[42]1,2공구원가계산서'!$D$31</definedName>
    <definedName name="이름" localSheetId="0" hidden="1">#REF!</definedName>
    <definedName name="이름" localSheetId="4" hidden="1">#REF!</definedName>
    <definedName name="이름" hidden="1">#REF!</definedName>
    <definedName name="이릉" localSheetId="0" hidden="1">#REF!</definedName>
    <definedName name="이릉" localSheetId="4" hidden="1">#REF!</definedName>
    <definedName name="이릉" hidden="1">#REF!</definedName>
    <definedName name="이미" localSheetId="0" hidden="1">#REF!</definedName>
    <definedName name="이미" localSheetId="4" hidden="1">#REF!</definedName>
    <definedName name="이미" hidden="1">#REF!</definedName>
    <definedName name="이미리" localSheetId="0" hidden="1">#REF!</definedName>
    <definedName name="이미리" localSheetId="4" hidden="1">#REF!</definedName>
    <definedName name="이미리" hidden="1">#REF!</definedName>
    <definedName name="이승연" localSheetId="0" hidden="1">{#N/A,#N/A,FALSE,"부대1"}</definedName>
    <definedName name="이승연" hidden="1">{#N/A,#N/A,FALSE,"부대1"}</definedName>
    <definedName name="이정" localSheetId="0" hidden="1">{#N/A,#N/A,FALSE,"2~8번"}</definedName>
    <definedName name="이정" hidden="1">{#N/A,#N/A,FALSE,"2~8번"}</definedName>
    <definedName name="인구" localSheetId="0" hidden="1">#REF!</definedName>
    <definedName name="인구" localSheetId="4" hidden="1">#REF!</definedName>
    <definedName name="인구" hidden="1">#REF!</definedName>
    <definedName name="인쇄양식" localSheetId="4">[11]!인쇄양식</definedName>
    <definedName name="인쇄양식">[11]!인쇄양식</definedName>
    <definedName name="일" localSheetId="0" hidden="1">#REF!</definedName>
    <definedName name="일" localSheetId="4" hidden="1">#REF!</definedName>
    <definedName name="일" hidden="1">#REF!</definedName>
    <definedName name="일공구가설비">'[42]1,2공구원가계산서'!$D$12</definedName>
    <definedName name="일공구간접노무비">'[42]1,2공구원가계산서'!$D$5</definedName>
    <definedName name="일공구기타경비">'[42]1,2공구원가계산서'!$D$11</definedName>
    <definedName name="일공구부가가치세">'[42]1공구산출내역서'!$F$745</definedName>
    <definedName name="일공구산재보험료">'[42]1,2공구원가계산서'!$D$9</definedName>
    <definedName name="일공구안전관리비">'[42]1,2공구원가계산서'!$D$10</definedName>
    <definedName name="일공구이윤">'[42]1,2공구원가계산서'!$D$17</definedName>
    <definedName name="일공구일반관리비">'[42]1,2공구원가계산서'!$D$16</definedName>
    <definedName name="일공구직영비">'[42]1공구산출내역서'!$F$746</definedName>
    <definedName name="일공구품질관리비">'[42]1,2공구원가계산서'!$D$13</definedName>
    <definedName name="입력" localSheetId="0" hidden="1">#REF!</definedName>
    <definedName name="입력" localSheetId="4" hidden="1">#REF!</definedName>
    <definedName name="입력" hidden="1">#REF!</definedName>
    <definedName name="ㅈ" localSheetId="0" hidden="1">{#N/A,#N/A,FALSE,"혼합골재"}</definedName>
    <definedName name="ㅈ" hidden="1">{#N/A,#N/A,FALSE,"명세표"}</definedName>
    <definedName name="ㅈㄷㄱㄷㅈㄱㄷㅈ" hidden="1">{#N/A,#N/A,FALSE,"표지목차"}</definedName>
    <definedName name="ㅈㅂㅈㅂㅈㅂ" localSheetId="0" hidden="1">{#N/A,#N/A,FALSE,"배당분석"}</definedName>
    <definedName name="ㅈㅂㅈㅂㅈㅂ" hidden="1">{#N/A,#N/A,FALSE,"배당분석"}</definedName>
    <definedName name="ㅈㅈ" localSheetId="0" hidden="1">{#N/A,#N/A,FALSE,"표지목차"}</definedName>
    <definedName name="ㅈㅈ" hidden="1">{#N/A,#N/A,FALSE,"표지목차"}</definedName>
    <definedName name="ㅈㅈㅈㅈ" localSheetId="0" hidden="1">{#N/A,#N/A,FALSE,"명세표"}</definedName>
    <definedName name="ㅈㅈㅈㅈ" hidden="1">{#N/A,#N/A,FALSE,"명세표"}</definedName>
    <definedName name="자미" localSheetId="0" hidden="1">{#N/A,#N/A,FALSE,"명세표"}</definedName>
    <definedName name="자미" hidden="1">{#N/A,#N/A,FALSE,"명세표"}</definedName>
    <definedName name="자재단가근거" localSheetId="0" hidden="1">#REF!</definedName>
    <definedName name="자재단가근거" localSheetId="4" hidden="1">#REF!</definedName>
    <definedName name="자재단가근거" hidden="1">#REF!</definedName>
    <definedName name="자재일람">[43]자재일람!$A$3:$K$32</definedName>
    <definedName name="재" localSheetId="0" hidden="1">#REF!</definedName>
    <definedName name="재" localSheetId="4" hidden="1">#REF!</definedName>
    <definedName name="재" hidden="1">#REF!</definedName>
    <definedName name="전공">64000</definedName>
    <definedName name="전체k1">[44]전체제잡비!$D$19</definedName>
    <definedName name="전체k2">[44]전체제잡비!$D$20</definedName>
    <definedName name="전체간노">[44]전체제잡비!$D$6</definedName>
    <definedName name="전체공비계">[44]전체제잡비!$D$21</definedName>
    <definedName name="전체기타">[44]전체제잡비!$D$10</definedName>
    <definedName name="전체산재">[44]전체제잡비!$D$8</definedName>
    <definedName name="전체안전">[44]전체제잡비!$D$12</definedName>
    <definedName name="전체이윤">[44]전체제잡비!$D$17</definedName>
    <definedName name="전체일반">[44]전체제잡비!$D$15</definedName>
    <definedName name="절" localSheetId="0" hidden="1">[3]유림골조!#REF!</definedName>
    <definedName name="절" localSheetId="4" hidden="1">[3]유림골조!#REF!</definedName>
    <definedName name="절" hidden="1">[3]유림골조!#REF!</definedName>
    <definedName name="정종태" localSheetId="4">[11]!정종태</definedName>
    <definedName name="정종태">[11]!정종태</definedName>
    <definedName name="조경일람">[45]조경일람!$A$3:$K$47</definedName>
    <definedName name="조직2" localSheetId="0" hidden="1">{#N/A,#N/A,FALSE,"이태원철근"}</definedName>
    <definedName name="조직2" hidden="1">{#N/A,#N/A,FALSE,"이태원철근"}</definedName>
    <definedName name="조직2도" localSheetId="0" hidden="1">{#N/A,#N/A,FALSE,"이태원철근"}</definedName>
    <definedName name="조직2도" hidden="1">{#N/A,#N/A,FALSE,"이태원철근"}</definedName>
    <definedName name="조직도" localSheetId="0" hidden="1">{#N/A,#N/A,FALSE,"이태원철근"}</definedName>
    <definedName name="조직도" hidden="1">{#N/A,#N/A,FALSE,"이태원철근"}</definedName>
    <definedName name="조찬" localSheetId="0" hidden="1">#REF!</definedName>
    <definedName name="조찬" localSheetId="4" hidden="1">#REF!</definedName>
    <definedName name="조찬" hidden="1">#REF!</definedName>
    <definedName name="직매54P" hidden="1">{#N/A,#N/A,TRUE,"토적및재료집계";#N/A,#N/A,TRUE,"토적및재료집계";#N/A,#N/A,TRUE,"단위량"}</definedName>
    <definedName name="직영비">'[42]2공구산출내역'!$F$175</definedName>
    <definedName name="직접" localSheetId="4" hidden="1">[46]B!#REF!</definedName>
    <definedName name="직접" localSheetId="1" hidden="1">[46]B!#REF!</definedName>
    <definedName name="직접" localSheetId="2" hidden="1">[46]B!#REF!</definedName>
    <definedName name="직접" localSheetId="3" hidden="1">[46]B!#REF!</definedName>
    <definedName name="직접" hidden="1">[46]B!#REF!</definedName>
    <definedName name="집계" localSheetId="0" hidden="1">{#N/A,#N/A,FALSE,"명세표"}</definedName>
    <definedName name="집계" hidden="1">{#N/A,#N/A,FALSE,"명세표"}</definedName>
    <definedName name="집수" localSheetId="0" hidden="1">#REF!</definedName>
    <definedName name="집수" localSheetId="4" hidden="1">#REF!</definedName>
    <definedName name="집수" hidden="1">#REF!</definedName>
    <definedName name="ㅊ" hidden="1">{#N/A,#N/A,FALSE,"운반시간"}</definedName>
    <definedName name="ㅊㄴㅇㄴ" localSheetId="0" hidden="1">{"총괄자금운영표",#N/A,FALSE,"자금운영표";"1단계자금운영표(불변)",#N/A,FALSE,"자금운영표";"2단계자금운영표(불변)",#N/A,FALSE,"자금운영표"}</definedName>
    <definedName name="ㅊㄴㅇㄴ" hidden="1">{"총괄자금운영표",#N/A,FALSE,"자금운영표";"1단계자금운영표(불변)",#N/A,FALSE,"자금운영표";"2단계자금운영표(불변)",#N/A,FALSE,"자금운영표"}</definedName>
    <definedName name="ㅊㄴ츄" localSheetId="0" hidden="1">{"추정대차대조표",#N/A,FALSE,"추정BS"}</definedName>
    <definedName name="ㅊㄴ츄" hidden="1">{"추정대차대조표",#N/A,FALSE,"추정BS"}</definedName>
    <definedName name="ㅊㄹ11212" localSheetId="0" hidden="1">{"부대사업공정율",#N/A,FALSE,"배후단지 및 부대사업"}</definedName>
    <definedName name="ㅊㄹ11212" hidden="1">{"부대사업공정율",#N/A,FALSE,"배후단지 및 부대사업"}</definedName>
    <definedName name="ㅊㅊㅍㅊ12121" localSheetId="0" hidden="1">{"부대사업본사업연결자료",#N/A,FALSE,"배후단지및부대사업연결"}</definedName>
    <definedName name="ㅊㅊㅍㅊ12121" hidden="1">{"부대사업본사업연결자료",#N/A,FALSE,"배후단지및부대사업연결"}</definedName>
    <definedName name="ㅊ퓿ㅍ" hidden="1">{#N/A,#N/A,FALSE,"혼합골재"}</definedName>
    <definedName name="차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차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참고" localSheetId="0" hidden="1">{#N/A,#N/A,FALSE,"구조2"}</definedName>
    <definedName name="참고" hidden="1">{#N/A,#N/A,FALSE,"구조2"}</definedName>
    <definedName name="총갑지" localSheetId="0" hidden="1">#REF!</definedName>
    <definedName name="총갑지" localSheetId="4" hidden="1">#REF!</definedName>
    <definedName name="총갑지" hidden="1">#REF!</definedName>
    <definedName name="추" localSheetId="0" hidden="1">#REF!</definedName>
    <definedName name="추" localSheetId="4" hidden="1">#REF!</definedName>
    <definedName name="추" hidden="1">#REF!</definedName>
    <definedName name="추초" localSheetId="0" hidden="1">#REF!</definedName>
    <definedName name="추초" localSheetId="4" hidden="1">#REF!</definedName>
    <definedName name="추초" hidden="1">#REF!</definedName>
    <definedName name="충동" localSheetId="0" hidden="1">#REF!</definedName>
    <definedName name="충동" localSheetId="4" hidden="1">#REF!</definedName>
    <definedName name="충동" hidden="1">#REF!</definedName>
    <definedName name="취입" localSheetId="0" hidden="1">#REF!</definedName>
    <definedName name="취입" localSheetId="4" hidden="1">#REF!</definedName>
    <definedName name="취입" hidden="1">#REF!</definedName>
    <definedName name="칠성" localSheetId="0" hidden="1">#REF!</definedName>
    <definedName name="칠성" localSheetId="4" hidden="1">#REF!</definedName>
    <definedName name="칠성" hidden="1">#REF!</definedName>
    <definedName name="ㅋㅁ" localSheetId="0" hidden="1">{#N/A,#N/A,FALSE,"명세표"}</definedName>
    <definedName name="ㅋㅁ" hidden="1">{#N/A,#N/A,FALSE,"명세표"}</definedName>
    <definedName name="ㅋㅋㅋ" localSheetId="0" hidden="1">{#N/A,#N/A,FALSE,"명세표"}</definedName>
    <definedName name="ㅋㅋㅋ" hidden="1">{#N/A,#N/A,FALSE,"명세표"}</definedName>
    <definedName name="카" localSheetId="0" hidden="1">{"운영설비비1",#N/A,FALSE,"운영설비비";"운영설비비2",#N/A,FALSE,"운영설비비"}</definedName>
    <definedName name="카" hidden="1">{"운영설비비1",#N/A,FALSE,"운영설비비";"운영설비비2",#N/A,FALSE,"운영설비비"}</definedName>
    <definedName name="케이블간지" hidden="1">{#N/A,#N/A,TRUE,"토적및재료집계";#N/A,#N/A,TRUE,"토적및재료집계";#N/A,#N/A,TRUE,"단위량"}</definedName>
    <definedName name="콘크리트2" localSheetId="0" hidden="1">#REF!</definedName>
    <definedName name="콘크리트2" localSheetId="4" hidden="1">#REF!</definedName>
    <definedName name="콘크리트2" hidden="1">#REF!</definedName>
    <definedName name="타공이기">[47]총공사내역서!$B$3:$C$250</definedName>
    <definedName name="터파기" localSheetId="4">[11]!터파기</definedName>
    <definedName name="터파기">[11]!터파기</definedName>
    <definedName name="템플리트모듈1" localSheetId="4">[48]!sheetbutton</definedName>
    <definedName name="템플리트모듈1">[48]!sheetbutton</definedName>
    <definedName name="템플리트모듈2" localSheetId="4">[48]!sheetbutton1</definedName>
    <definedName name="템플리트모듈2">[48]!sheetbutton1</definedName>
    <definedName name="템플리트모듈3" localSheetId="4">[48]!SignDLG</definedName>
    <definedName name="템플리트모듈3">[48]!SignDLG</definedName>
    <definedName name="템플리트모듈4" localSheetId="4">[48]!insertLt</definedName>
    <definedName name="템플리트모듈4">[48]!insertLt</definedName>
    <definedName name="템플리트모듈5" localSheetId="4">[48]!InsertLogo</definedName>
    <definedName name="템플리트모듈5">[48]!InsertLogo</definedName>
    <definedName name="토" localSheetId="0" hidden="1">#REF!</definedName>
    <definedName name="토" localSheetId="4" hidden="1">#REF!</definedName>
    <definedName name="토" hidden="1">#REF!</definedName>
    <definedName name="토당초" localSheetId="4">[29]토공!#REF!,[29]토공!#REF!</definedName>
    <definedName name="토당초">[29]토공!#REF!,[29]토공!#REF!</definedName>
    <definedName name="토목견적" localSheetId="0" hidden="1">{#N/A,#N/A,FALSE,"골재소요량";#N/A,#N/A,FALSE,"골재소요량"}</definedName>
    <definedName name="토목견적" hidden="1">{#N/A,#N/A,FALSE,"골재소요량";#N/A,#N/A,FALSE,"골재소요량"}</definedName>
    <definedName name="토목공사" localSheetId="0" hidden="1">{#N/A,#N/A,FALSE,"이태원철근"}</definedName>
    <definedName name="토목공사" hidden="1">{#N/A,#N/A,FALSE,"이태원철근"}</definedName>
    <definedName name="토목공사강릉" localSheetId="0" hidden="1">#REF!</definedName>
    <definedName name="토목공사강릉" localSheetId="4" hidden="1">#REF!</definedName>
    <definedName name="토목공사강릉" hidden="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0" hidden="1">{#N/A,#N/A,FALSE,"이태원철근"}</definedName>
    <definedName name="토목실견적" hidden="1">{#N/A,#N/A,FALSE,"이태원철근"}</definedName>
    <definedName name="토목실행" localSheetId="0" hidden="1">{#N/A,#N/A,FALSE,"골재소요량";#N/A,#N/A,FALSE,"골재소요량"}</definedName>
    <definedName name="토목실행" hidden="1">{#N/A,#N/A,FALSE,"골재소요량";#N/A,#N/A,FALSE,"골재소요량"}</definedName>
    <definedName name="토변경">[29]토공!$E$1:$E$65536,[29]토공!$G$1:$G$65536</definedName>
    <definedName name="투찰" hidden="1">{#N/A,#N/A,FALSE,"단가표지"}</definedName>
    <definedName name="특수인부">62000</definedName>
    <definedName name="ㅍ" localSheetId="0" hidden="1">{#N/A,#N/A,FALSE,"조골재"}</definedName>
    <definedName name="ㅍ" hidden="1">{#N/A,#N/A,FALSE,"명세표"}</definedName>
    <definedName name="ㅍㅍ" hidden="1">{#N/A,#N/A,TRUE,"토적및재료집계";#N/A,#N/A,TRUE,"토적및재료집계";#N/A,#N/A,TRUE,"단위량"}</definedName>
    <definedName name="ㅍㅍㅍ12121" localSheetId="0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ㅍㅍㅍ12121" hidden="1">{"운영비용1",#N/A,FALSE,"운영비용";"운영비용2",#N/A,FALSE,"운영비용";"운영비용3",#N/A,FALSE,"운영비용";"운영비용4",#N/A,FALSE,"운영비용";"운영비용5",#N/A,FALSE,"운영비용";"운영비용6",#N/A,FALSE,"운영비용"}</definedName>
    <definedName name="ㅍㅍㅍ1212ㅍㅍ" localSheetId="0" hidden="1">{"총괄자금운영표",#N/A,FALSE,"자금운영표";"1단계자금운영표(불변)",#N/A,FALSE,"자금운영표";"2단계자금운영표(불변)",#N/A,FALSE,"자금운영표"}</definedName>
    <definedName name="ㅍㅍㅍ1212ㅍㅍ" hidden="1">{"총괄자금운영표",#N/A,FALSE,"자금운영표";"1단계자금운영표(불변)",#N/A,FALSE,"자금운영표";"2단계자금운영표(불변)",#N/A,FALSE,"자금운영표"}</definedName>
    <definedName name="ㅍㅍㅍ212121" localSheetId="0" hidden="1">{"불변현금흐름",#N/A,FALSE,"추정IS,CF,무상사용"}</definedName>
    <definedName name="ㅍㅍㅍ212121" hidden="1">{"불변현금흐름",#N/A,FALSE,"추정IS,CF,무상사용"}</definedName>
    <definedName name="ㅍㅍㅍㅍ1212121" localSheetId="0" hidden="1">{"운영설비비1",#N/A,FALSE,"운영설비비";"운영설비비2",#N/A,FALSE,"운영설비비"}</definedName>
    <definedName name="ㅍㅍㅍㅍ1212121" hidden="1">{"운영설비비1",#N/A,FALSE,"운영설비비";"운영설비비2",#N/A,FALSE,"운영설비비"}</definedName>
    <definedName name="파" localSheetId="0" hidden="1">{"운영수익1",#N/A,FALSE,"운영수익";"운영수익2",#N/A,FALSE,"운영수익";"운영수익3",#N/A,FALSE,"운영수익"}</definedName>
    <definedName name="파" hidden="1">{"운영수익1",#N/A,FALSE,"운영수익";"운영수익2",#N/A,FALSE,"운영수익";"운영수익3",#N/A,FALSE,"운영수익"}</definedName>
    <definedName name="파일" localSheetId="0" hidden="1">#REF!</definedName>
    <definedName name="파일" localSheetId="4" hidden="1">#REF!</definedName>
    <definedName name="파일" hidden="1">#REF!</definedName>
    <definedName name="八11" hidden="1">{#N/A,#N/A,FALSE,"조골재"}</definedName>
    <definedName name="페기갑지" localSheetId="0" hidden="1">#REF!</definedName>
    <definedName name="페기갑지" localSheetId="4" hidden="1">#REF!</definedName>
    <definedName name="페기갑지" hidden="1">#REF!</definedName>
    <definedName name="폐기" localSheetId="0" hidden="1">#REF!</definedName>
    <definedName name="폐기" localSheetId="4" hidden="1">#REF!</definedName>
    <definedName name="폐기" hidden="1">#REF!</definedName>
    <definedName name="폐기갑지용" localSheetId="0" hidden="1">#REF!</definedName>
    <definedName name="폐기갑지용" localSheetId="4" hidden="1">#REF!</definedName>
    <definedName name="폐기갑지용" hidden="1">#REF!</definedName>
    <definedName name="포당초" localSheetId="4">[29]포장공!#REF!,[29]포장공!#REF!</definedName>
    <definedName name="포당초">[29]포장공!#REF!,[29]포장공!#REF!</definedName>
    <definedName name="포변경">[29]포장공!$E$1:$E$65536,[29]포장공!$G$1:$G$65536</definedName>
    <definedName name="표준레일" localSheetId="4">[11]!표준레일</definedName>
    <definedName name="표준레일">[11]!표준레일</definedName>
    <definedName name="표준레일2단" localSheetId="4">[11]!표준레일2단</definedName>
    <definedName name="표준레일2단">[11]!표준레일2단</definedName>
    <definedName name="표준레일5" localSheetId="4">[11]!표준레일5</definedName>
    <definedName name="표준레일5">[11]!표준레일5</definedName>
    <definedName name="푲눈레" localSheetId="4">[11]!푲눈레</definedName>
    <definedName name="푲눈레">[11]!푲눈레</definedName>
    <definedName name="풍납동" localSheetId="0" hidden="1">#REF!</definedName>
    <definedName name="풍납동" localSheetId="4" hidden="1">#REF!</definedName>
    <definedName name="풍납동" hidden="1">#REF!</definedName>
    <definedName name="풍납동아파트" localSheetId="4" hidden="1">#REF!</definedName>
    <definedName name="풍납동아파트" hidden="1">#REF!</definedName>
    <definedName name="피로티" localSheetId="0" hidden="1">{#N/A,#N/A,FALSE,"이태원철근"}</definedName>
    <definedName name="피로티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" localSheetId="0" hidden="1">[32]노임단가!#REF!</definedName>
    <definedName name="ㅎ" localSheetId="4" hidden="1">[32]노임단가!#REF!</definedName>
    <definedName name="ㅎ" hidden="1">[32]노임단가!#REF!</definedName>
    <definedName name="ㅎㄹㅇㅀ" hidden="1">{#N/A,#N/A,FALSE,"부대1"}</definedName>
    <definedName name="ㅎ로ㅓ" hidden="1">{#N/A,#N/A,FALSE,"운반시간"}</definedName>
    <definedName name="ㅎㅀ1212" localSheetId="0" hidden="1">{"운영수익1",#N/A,FALSE,"운영수익";"운영수익2",#N/A,FALSE,"운영수익";"운영수익3",#N/A,FALSE,"운영수익"}</definedName>
    <definedName name="ㅎㅀ1212" hidden="1">{"운영수익1",#N/A,FALSE,"운영수익";"운영수익2",#N/A,FALSE,"운영수익";"운영수익3",#N/A,FALSE,"운영수익"}</definedName>
    <definedName name="ㅎㅇㅀㅇㅀㅇㅎ" hidden="1">{#N/A,#N/A,FALSE,"표지목차"}</definedName>
    <definedName name="ㅎㅇㅇㅀㅎㄹ" hidden="1">{#N/A,#N/A,FALSE,"속도"}</definedName>
    <definedName name="ㅎㅎㅎㅎ" hidden="1">{#N/A,#N/A,TRUE,"토적및재료집계";#N/A,#N/A,TRUE,"토적및재료집계";#N/A,#N/A,TRUE,"단위량"}</definedName>
    <definedName name="하" localSheetId="0" hidden="1">{"총괄자금운영표",#N/A,FALSE,"자금운영표";"1단계자금운영표(불변)",#N/A,FALSE,"자금운영표";"2단계자금운영표(불변)",#N/A,FALSE,"자금운영표"}</definedName>
    <definedName name="하" hidden="1">{"총괄자금운영표",#N/A,FALSE,"자금운영표";"1단계자금운영표(불변)",#N/A,FALSE,"자금운영표";"2단계자금운영표(불변)",#N/A,FALSE,"자금운영표"}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{#N/A,#N/A,FALSE,"명세표"}</definedName>
    <definedName name="하하하" hidden="1">{#N/A,#N/A,FALSE,"명세표"}</definedName>
    <definedName name="한" localSheetId="0" hidden="1">#REF!</definedName>
    <definedName name="한" hidden="1">{#N/A,#N/A,FALSE,"조골재"}</definedName>
    <definedName name="한동" localSheetId="0" hidden="1">{#N/A,#N/A,FALSE,"단가표지"}</definedName>
    <definedName name="한동" hidden="1">{#N/A,#N/A,FALSE,"단가표지"}</definedName>
    <definedName name="협조전" localSheetId="0" hidden="1">#REF!</definedName>
    <definedName name="협조전" localSheetId="4" hidden="1">#REF!</definedName>
    <definedName name="협조전" hidden="1">#REF!</definedName>
    <definedName name="호" hidden="1">{#N/A,#N/A,TRUE,"토적및재료집계";#N/A,#N/A,TRUE,"토적및재료집계";#N/A,#N/A,TRUE,"단위량"}</definedName>
    <definedName name="호서" localSheetId="0" hidden="1">#REF!</definedName>
    <definedName name="호서" localSheetId="4" hidden="1">#REF!</definedName>
    <definedName name="호서" hidden="1">#REF!</definedName>
    <definedName name="호호호" localSheetId="0" hidden="1">{#N/A,#N/A,FALSE,"명세표"}</definedName>
    <definedName name="호호호" hidden="1">{#N/A,#N/A,FALSE,"명세표"}</definedName>
    <definedName name="호ㅓ" localSheetId="0" hidden="1">#REF!</definedName>
    <definedName name="호ㅓ" localSheetId="4" hidden="1">#REF!</definedName>
    <definedName name="호ㅓ" hidden="1">#REF!</definedName>
    <definedName name="호ㅓㅗ" hidden="1">{#N/A,#N/A,FALSE,"포장1";#N/A,#N/A,FALSE,"포장1"}</definedName>
    <definedName name="횡배수관1" localSheetId="4">[11]!횡배수관1</definedName>
    <definedName name="횡배수관1">[11]!횡배수관1</definedName>
    <definedName name="히ㅏㅓㅣㅏㅓㅚㅏ" hidden="1">{#N/A,#N/A,FALSE,"구조1"}</definedName>
    <definedName name="ㅏ" localSheetId="0" hidden="1">{#N/A,#N/A,FALSE,"이태원철근"}</definedName>
    <definedName name="ㅏ" hidden="1">{#N/A,#N/A,FALSE,"이태원철근"}</definedName>
    <definedName name="ㅏㅏㅏ" localSheetId="0" hidden="1">{#N/A,#N/A,TRUE,"토적및재료집계";#N/A,#N/A,TRUE,"토적및재료집계";#N/A,#N/A,TRUE,"단위량"}</definedName>
    <definedName name="ㅏㅏㅏ" hidden="1">{#N/A,#N/A,FALSE,"명세표"}</definedName>
    <definedName name="ㅏㅓㅣㅏㅓㅣ" hidden="1">{#N/A,#N/A,FALSE,"부대2"}</definedName>
    <definedName name="ㅐ" localSheetId="0" hidden="1">{#N/A,#N/A,FALSE,"이태원철근"}</definedName>
    <definedName name="ㅐ" hidden="1">{#N/A,#N/A,FALSE,"이태원철근"}</definedName>
    <definedName name="ㅓ" localSheetId="0" hidden="1">{#N/A,#N/A,FALSE,"이태원철근"}</definedName>
    <definedName name="ㅓ" hidden="1">{#N/A,#N/A,FALSE,"이태원철근"}</definedName>
    <definedName name="ㅓㅏㅣㅓㅣㅓ" hidden="1">{#N/A,#N/A,FALSE,"혼합골재"}</definedName>
    <definedName name="ㅓㅗㅅㄹ" hidden="1">{#N/A,#N/A,FALSE,"조골재"}</definedName>
    <definedName name="ㅓㅡㅓ" localSheetId="0" hidden="1">{"1단계 투자비명세",#N/A,FALSE,"투자비명세";"2단계 투자비명세",#N/A,FALSE,"투자비명세"}</definedName>
    <definedName name="ㅓㅡㅓ" hidden="1">{"1단계 투자비명세",#N/A,FALSE,"투자비명세";"2단계 투자비명세",#N/A,FALSE,"투자비명세"}</definedName>
    <definedName name="ㅔ" localSheetId="0" hidden="1">{#N/A,#N/A,FALSE,"이태원철근"}</definedName>
    <definedName name="ㅔ" hidden="1">{#N/A,#N/A,FALSE,"이태원철근"}</definedName>
    <definedName name="ㅔ3" hidden="1">{#N/A,#N/A,FALSE,"배수1"}</definedName>
    <definedName name="ㅔㅔ" localSheetId="0" hidden="1">{#N/A,#N/A,FALSE,"명세표"}</definedName>
    <definedName name="ㅔㅔ" hidden="1">{#N/A,#N/A,FALSE,"명세표"}</definedName>
    <definedName name="ㅗ" localSheetId="0" hidden="1">{#N/A,#N/A,TRUE,"토적및재료집계";#N/A,#N/A,TRUE,"토적및재료집계";#N/A,#N/A,TRUE,"단위량"}</definedName>
    <definedName name="ㅗ" hidden="1">{#N/A,#N/A,FALSE,"이태원철근"}</definedName>
    <definedName name="ㅗㄹ호" hidden="1">{#N/A,#N/A,FALSE,"운반시간"}</definedName>
    <definedName name="ㅗㅅㄱ" hidden="1">{#N/A,#N/A,TRUE,"토적및재료집계";#N/A,#N/A,TRUE,"토적및재료집계";#N/A,#N/A,TRUE,"단위량"}</definedName>
    <definedName name="ㅗ홍ㄹ노" localSheetId="0" hidden="1">{"총괄자금운영표",#N/A,FALSE,"자금운영표";"1단계자금운영표(불변)",#N/A,FALSE,"자금운영표";"2단계자금운영표(불변)",#N/A,FALSE,"자금운영표"}</definedName>
    <definedName name="ㅗ홍ㄹ노" hidden="1">{"총괄자금운영표",#N/A,FALSE,"자금운영표";"1단계자금운영표(불변)",#N/A,FALSE,"자금운영표";"2단계자금운영표(불변)",#N/A,FALSE,"자금운영표"}</definedName>
    <definedName name="ㅗㅗ" localSheetId="0" hidden="1">{#N/A,#N/A,FALSE,"명세표"}</definedName>
    <definedName name="ㅗㅗ" hidden="1">{#N/A,#N/A,FALSE,"명세표"}</definedName>
    <definedName name="ㅗㅗㅗ" hidden="1">{#N/A,#N/A,TRUE,"토적및재료집계";#N/A,#N/A,TRUE,"토적및재료집계";#N/A,#N/A,TRUE,"단위량"}</definedName>
    <definedName name="ㅗㅛㅗㅎㄹ" localSheetId="0" hidden="1">{"운영수익1",#N/A,FALSE,"운영수익";"운영수익2",#N/A,FALSE,"운영수익";"운영수익3",#N/A,FALSE,"운영수익"}</definedName>
    <definedName name="ㅗㅛㅗㅎㄹ" hidden="1">{"운영수익1",#N/A,FALSE,"운영수익";"운영수익2",#N/A,FALSE,"운영수익";"운영수익3",#N/A,FALSE,"운영수익"}</definedName>
    <definedName name="ㅗㅠㅊㅌㅍㅇㄹㅇㅀ" localSheetId="0" hidden="1">{"배후단지",#N/A,FALSE,"배후단지 및 부대사업"}</definedName>
    <definedName name="ㅗㅠㅊㅌㅍㅇㄹㅇㅀ" hidden="1">{"배후단지",#N/A,FALSE,"배후단지 및 부대사업"}</definedName>
    <definedName name="ㅛ" localSheetId="0" hidden="1">{#N/A,#N/A,TRUE,"토적및재료집계";#N/A,#N/A,TRUE,"토적및재료집계";#N/A,#N/A,TRUE,"단위량"}</definedName>
    <definedName name="ㅛ" hidden="1">{#N/A,#N/A,FALSE,"이태원철근"}</definedName>
    <definedName name="ㅛㅛㅗㅛㅗㅛㅗㅛ" localSheetId="0" hidden="1">{"추정대차대조표",#N/A,FALSE,"추정BS"}</definedName>
    <definedName name="ㅛㅛㅗㅛㅗㅛㅗㅛ" hidden="1">{"추정대차대조표",#N/A,FALSE,"추정BS"}</definedName>
    <definedName name="ㅜㄻ" localSheetId="0" hidden="1">[32]노임단가!#REF!</definedName>
    <definedName name="ㅜㄻ" localSheetId="4" hidden="1">[32]노임단가!#REF!</definedName>
    <definedName name="ㅜㄻ" hidden="1">[32]노임단가!#REF!</definedName>
    <definedName name="ㅠ" localSheetId="0" hidden="1">{#N/A,#N/A,FALSE,"이태원철근"}</definedName>
    <definedName name="ㅠ" hidden="1">{#N/A,#N/A,FALSE,"이태원철근"}</definedName>
    <definedName name="ㅠㅠㅠ" localSheetId="0" hidden="1">{"대출금상환계획",#N/A,FALSE,"추정IS,CF,무상사용"}</definedName>
    <definedName name="ㅠㅠㅠ" hidden="1">{"대출금상환계획",#N/A,FALSE,"추정IS,CF,무상사용"}</definedName>
    <definedName name="ㅠㅣㅐ차" localSheetId="4">[11]!ㅠㅣㅐ차</definedName>
    <definedName name="ㅠㅣㅐ차">[11]!ㅠㅣㅐ차</definedName>
    <definedName name="ㅡ" localSheetId="0" hidden="1">#REF!</definedName>
    <definedName name="ㅡ" hidden="1">{#N/A,#N/A,FALSE,"이태원철근"}</definedName>
    <definedName name="ㅡㄹㄴㅁ르" localSheetId="0" hidden="1">#REF!</definedName>
    <definedName name="ㅡㄹㄴㅁ르" localSheetId="4" hidden="1">#REF!</definedName>
    <definedName name="ㅡㄹㄴㅁ르" hidden="1">#REF!</definedName>
    <definedName name="ㅡㅡ" localSheetId="0" hidden="1">{#N/A,#N/A,FALSE,"명세표"}</definedName>
    <definedName name="ㅡㅡ" hidden="1">{#N/A,#N/A,FALSE,"명세표"}</definedName>
    <definedName name="ㅣ2측구" localSheetId="4">[11]!ㅣ2측구</definedName>
    <definedName name="ㅣ2측구">[11]!ㅣ2측구</definedName>
    <definedName name="ㅣㅎㄹㅇㅇ" hidden="1">{#N/A,#N/A,FALSE,"토공2"}</definedName>
    <definedName name="ㅣ형구거" localSheetId="4">[11]!ㅣ형구거</definedName>
    <definedName name="ㅣ형구거">[11]!ㅣ형구거</definedName>
    <definedName name="ㅣㅏㅓㅣㅏㅓㅣ" hidden="1">{#N/A,#N/A,FALSE,"속도"}</definedName>
    <definedName name="ㅣㅑㅑ" localSheetId="0" hidden="1">{#N/A,#N/A,FALSE,"단가표지"}</definedName>
    <definedName name="ㅣㅑㅑ" hidden="1">{#N/A,#N/A,FALSE,"단가표지"}</definedName>
    <definedName name="ㅣㅑㅣㅣ" hidden="1">{#N/A,#N/A,FALSE,"혼합골재"}</definedName>
  </definedNames>
  <calcPr calcId="125725"/>
</workbook>
</file>

<file path=xl/calcChain.xml><?xml version="1.0" encoding="utf-8"?>
<calcChain xmlns="http://schemas.openxmlformats.org/spreadsheetml/2006/main">
  <c r="L224" i="5"/>
  <c r="N224"/>
  <c r="J643" i="9"/>
  <c r="L643" s="1"/>
  <c r="K643"/>
  <c r="J644"/>
  <c r="K644"/>
  <c r="L644"/>
  <c r="J645"/>
  <c r="L645" s="1"/>
  <c r="K645"/>
  <c r="J646"/>
  <c r="L646" s="1"/>
  <c r="K646"/>
  <c r="J647"/>
  <c r="L647" s="1"/>
  <c r="K647"/>
  <c r="J648"/>
  <c r="L648" s="1"/>
  <c r="K648"/>
  <c r="J651"/>
  <c r="L651" s="1"/>
  <c r="K651"/>
  <c r="J652"/>
  <c r="L652" s="1"/>
  <c r="K652"/>
  <c r="I653"/>
  <c r="J653" s="1"/>
  <c r="L653" s="1"/>
  <c r="I654"/>
  <c r="K654" s="1"/>
  <c r="F671"/>
  <c r="H671"/>
  <c r="H672" s="1"/>
  <c r="J671"/>
  <c r="J672" s="1"/>
  <c r="K671"/>
  <c r="F672"/>
  <c r="F702"/>
  <c r="L702" s="1"/>
  <c r="H702"/>
  <c r="K702"/>
  <c r="F704"/>
  <c r="K704"/>
  <c r="F705"/>
  <c r="L705" s="1"/>
  <c r="K705"/>
  <c r="F707"/>
  <c r="F706" s="1"/>
  <c r="L706" s="1"/>
  <c r="K707"/>
  <c r="E709"/>
  <c r="K709" s="1"/>
  <c r="J654" l="1"/>
  <c r="L654" s="1"/>
  <c r="F703"/>
  <c r="L703" s="1"/>
  <c r="F701"/>
  <c r="K653"/>
  <c r="L672"/>
  <c r="L671"/>
  <c r="F709"/>
  <c r="L701"/>
  <c r="J649"/>
  <c r="L707"/>
  <c r="L704"/>
  <c r="K247"/>
  <c r="G19" i="2"/>
  <c r="G18"/>
  <c r="G17"/>
  <c r="G16"/>
  <c r="G15"/>
  <c r="G14"/>
  <c r="G13"/>
  <c r="G12"/>
  <c r="G9"/>
  <c r="G36"/>
  <c r="O93" i="5"/>
  <c r="O209"/>
  <c r="O208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67"/>
  <c r="O165"/>
  <c r="O164"/>
  <c r="O161"/>
  <c r="O160"/>
  <c r="O159"/>
  <c r="O158"/>
  <c r="O157"/>
  <c r="O156"/>
  <c r="O155"/>
  <c r="O154"/>
  <c r="O149"/>
  <c r="O148"/>
  <c r="O147"/>
  <c r="O146"/>
  <c r="O142"/>
  <c r="O141"/>
  <c r="O140"/>
  <c r="O139"/>
  <c r="O135"/>
  <c r="O134"/>
  <c r="O133"/>
  <c r="O132"/>
  <c r="O131"/>
  <c r="O130"/>
  <c r="O129"/>
  <c r="O128"/>
  <c r="O127"/>
  <c r="O126"/>
  <c r="O125"/>
  <c r="O124"/>
  <c r="O123"/>
  <c r="O122"/>
  <c r="O121"/>
  <c r="O116"/>
  <c r="O113"/>
  <c r="O110"/>
  <c r="O109"/>
  <c r="O108"/>
  <c r="O104"/>
  <c r="O103"/>
  <c r="O102"/>
  <c r="O98"/>
  <c r="O97"/>
  <c r="O92"/>
  <c r="O88"/>
  <c r="O85"/>
  <c r="O84"/>
  <c r="O83"/>
  <c r="O79"/>
  <c r="O76"/>
  <c r="O73"/>
  <c r="O72"/>
  <c r="O71"/>
  <c r="O70"/>
  <c r="O69"/>
  <c r="O68"/>
  <c r="O64"/>
  <c r="O61"/>
  <c r="L177"/>
  <c r="N206"/>
  <c r="S61"/>
  <c r="S209"/>
  <c r="S208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67"/>
  <c r="S165"/>
  <c r="S164"/>
  <c r="S161"/>
  <c r="S160"/>
  <c r="S159"/>
  <c r="S158"/>
  <c r="S157"/>
  <c r="S156"/>
  <c r="S155"/>
  <c r="S154"/>
  <c r="S149"/>
  <c r="S148"/>
  <c r="S147"/>
  <c r="S146"/>
  <c r="S142"/>
  <c r="S141"/>
  <c r="S140"/>
  <c r="S139"/>
  <c r="S135"/>
  <c r="S134"/>
  <c r="S133"/>
  <c r="S132"/>
  <c r="S131"/>
  <c r="S130"/>
  <c r="S129"/>
  <c r="S128"/>
  <c r="S127"/>
  <c r="S126"/>
  <c r="S125"/>
  <c r="S124"/>
  <c r="S123"/>
  <c r="S122"/>
  <c r="S121"/>
  <c r="S116"/>
  <c r="S113"/>
  <c r="S110"/>
  <c r="S109"/>
  <c r="S108"/>
  <c r="S104"/>
  <c r="S103"/>
  <c r="S102"/>
  <c r="S98"/>
  <c r="S97"/>
  <c r="S93"/>
  <c r="S92"/>
  <c r="S88"/>
  <c r="S85"/>
  <c r="S84"/>
  <c r="S83"/>
  <c r="S79"/>
  <c r="S76"/>
  <c r="S73"/>
  <c r="S72"/>
  <c r="S71"/>
  <c r="S70"/>
  <c r="S69"/>
  <c r="S68"/>
  <c r="S64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173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N209"/>
  <c r="N167"/>
  <c r="N165"/>
  <c r="N164"/>
  <c r="N161"/>
  <c r="N160"/>
  <c r="N159"/>
  <c r="N158"/>
  <c r="N157"/>
  <c r="N156"/>
  <c r="N155"/>
  <c r="N154"/>
  <c r="N149"/>
  <c r="N148"/>
  <c r="N147"/>
  <c r="N146"/>
  <c r="N142"/>
  <c r="N141"/>
  <c r="N140"/>
  <c r="N139"/>
  <c r="N135"/>
  <c r="N134"/>
  <c r="N133"/>
  <c r="N132"/>
  <c r="N131"/>
  <c r="N130"/>
  <c r="N129"/>
  <c r="N128"/>
  <c r="N127"/>
  <c r="N126"/>
  <c r="N125"/>
  <c r="N124"/>
  <c r="N123"/>
  <c r="N122"/>
  <c r="N121"/>
  <c r="N116"/>
  <c r="N113"/>
  <c r="N110"/>
  <c r="N109"/>
  <c r="N108"/>
  <c r="N104"/>
  <c r="N103"/>
  <c r="N102"/>
  <c r="N98"/>
  <c r="N97"/>
  <c r="N93"/>
  <c r="N92"/>
  <c r="N88"/>
  <c r="N85"/>
  <c r="N84"/>
  <c r="N83"/>
  <c r="N79"/>
  <c r="N76"/>
  <c r="N73"/>
  <c r="N72"/>
  <c r="N71"/>
  <c r="N70"/>
  <c r="N69"/>
  <c r="N68"/>
  <c r="N64"/>
  <c r="N61"/>
  <c r="N54" i="7"/>
  <c r="F636" i="9"/>
  <c r="K635"/>
  <c r="J635"/>
  <c r="L635" s="1"/>
  <c r="N635" s="1"/>
  <c r="K634"/>
  <c r="J634" s="1"/>
  <c r="L634" s="1"/>
  <c r="K631"/>
  <c r="J631"/>
  <c r="L631" s="1"/>
  <c r="N631" s="1"/>
  <c r="G627"/>
  <c r="I625"/>
  <c r="E625"/>
  <c r="G623"/>
  <c r="I621"/>
  <c r="E621"/>
  <c r="I627" s="1"/>
  <c r="E627" s="1"/>
  <c r="I626" s="1"/>
  <c r="E626" s="1"/>
  <c r="G625" s="1"/>
  <c r="G624" s="1"/>
  <c r="K617" s="1"/>
  <c r="I623" s="1"/>
  <c r="E623" s="1"/>
  <c r="I622" s="1"/>
  <c r="E622" s="1"/>
  <c r="G621" s="1"/>
  <c r="I613"/>
  <c r="E613"/>
  <c r="G611"/>
  <c r="I609"/>
  <c r="E609"/>
  <c r="G607"/>
  <c r="G613" s="1"/>
  <c r="G612" s="1"/>
  <c r="I611" s="1"/>
  <c r="E611" s="1"/>
  <c r="I610" s="1"/>
  <c r="K603" s="1"/>
  <c r="E610" s="1"/>
  <c r="G609" s="1"/>
  <c r="G608" s="1"/>
  <c r="I607" s="1"/>
  <c r="E607" s="1"/>
  <c r="I598"/>
  <c r="I597"/>
  <c r="J597" s="1"/>
  <c r="E597"/>
  <c r="F597" s="1"/>
  <c r="G595"/>
  <c r="H595" s="1"/>
  <c r="I593"/>
  <c r="J593" s="1"/>
  <c r="E593"/>
  <c r="F593" s="1"/>
  <c r="C607" s="1"/>
  <c r="J592"/>
  <c r="I599" s="1"/>
  <c r="J599" s="1"/>
  <c r="G599" s="1"/>
  <c r="H599" s="1"/>
  <c r="F592"/>
  <c r="E599" s="1"/>
  <c r="H592" s="1"/>
  <c r="J591"/>
  <c r="H591" s="1"/>
  <c r="F591"/>
  <c r="E598" s="1"/>
  <c r="K590" s="1"/>
  <c r="H590" s="1"/>
  <c r="J589" s="1"/>
  <c r="G596" s="1"/>
  <c r="H596" s="1"/>
  <c r="F589" s="1"/>
  <c r="H589" s="1"/>
  <c r="J588"/>
  <c r="I595" s="1"/>
  <c r="J595" s="1"/>
  <c r="F588"/>
  <c r="K588" s="1"/>
  <c r="H588" s="1"/>
  <c r="J587"/>
  <c r="I594" s="1"/>
  <c r="J594" s="1"/>
  <c r="H587" s="1"/>
  <c r="F587"/>
  <c r="E594" s="1"/>
  <c r="K586" s="1"/>
  <c r="C600" s="1"/>
  <c r="F600" s="1"/>
  <c r="I585"/>
  <c r="J585" s="1"/>
  <c r="E585"/>
  <c r="F585" s="1"/>
  <c r="G583"/>
  <c r="H583" s="1"/>
  <c r="I581"/>
  <c r="J581" s="1"/>
  <c r="E581"/>
  <c r="F581" s="1"/>
  <c r="G579"/>
  <c r="H579" s="1"/>
  <c r="K578" s="1"/>
  <c r="H578" s="1"/>
  <c r="J577" s="1"/>
  <c r="G584" s="1"/>
  <c r="H584" s="1"/>
  <c r="F577" s="1"/>
  <c r="H577" s="1"/>
  <c r="J576"/>
  <c r="I583" s="1"/>
  <c r="J583" s="1"/>
  <c r="F576"/>
  <c r="K576" s="1"/>
  <c r="H576" s="1"/>
  <c r="J575"/>
  <c r="I582" s="1"/>
  <c r="J582" s="1"/>
  <c r="H575" s="1"/>
  <c r="F575"/>
  <c r="E582" s="1"/>
  <c r="K574" s="1"/>
  <c r="H574" s="1"/>
  <c r="J573" s="1"/>
  <c r="G580" s="1"/>
  <c r="H580" s="1"/>
  <c r="F573" s="1"/>
  <c r="H573" s="1"/>
  <c r="J572"/>
  <c r="I579" s="1"/>
  <c r="J579" s="1"/>
  <c r="F572"/>
  <c r="K572" s="1"/>
  <c r="H572" s="1"/>
  <c r="F569" s="1"/>
  <c r="L569" s="1"/>
  <c r="N569" s="1"/>
  <c r="F568"/>
  <c r="L568" s="1"/>
  <c r="K567"/>
  <c r="F567"/>
  <c r="L567" s="1"/>
  <c r="N567" s="1"/>
  <c r="K566"/>
  <c r="F566" s="1"/>
  <c r="L566" s="1"/>
  <c r="F564"/>
  <c r="L564" s="1"/>
  <c r="K563"/>
  <c r="F563"/>
  <c r="L563" s="1"/>
  <c r="N563" s="1"/>
  <c r="K562"/>
  <c r="F562"/>
  <c r="L562" s="1"/>
  <c r="N562" s="1"/>
  <c r="K561"/>
  <c r="F561"/>
  <c r="L561" s="1"/>
  <c r="N561" s="1"/>
  <c r="K560"/>
  <c r="F560"/>
  <c r="L560" s="1"/>
  <c r="N560" s="1"/>
  <c r="K559"/>
  <c r="F559"/>
  <c r="L559" s="1"/>
  <c r="N559" s="1"/>
  <c r="K558"/>
  <c r="F558" s="1"/>
  <c r="L558" s="1"/>
  <c r="K555"/>
  <c r="K554"/>
  <c r="C554" s="1"/>
  <c r="K552" s="1"/>
  <c r="K551"/>
  <c r="K550"/>
  <c r="C550" s="1"/>
  <c r="J542" s="1"/>
  <c r="H542"/>
  <c r="K541"/>
  <c r="H541" s="1"/>
  <c r="J541" s="1"/>
  <c r="J540"/>
  <c r="H540" s="1"/>
  <c r="J539" s="1"/>
  <c r="K539" s="1"/>
  <c r="H539" s="1"/>
  <c r="C535"/>
  <c r="J535" s="1"/>
  <c r="K534" s="1"/>
  <c r="C534"/>
  <c r="H534" s="1"/>
  <c r="J533" s="1"/>
  <c r="H533"/>
  <c r="K533" s="1"/>
  <c r="C536" s="1"/>
  <c r="J536" s="1"/>
  <c r="J531" s="1"/>
  <c r="J161" s="1"/>
  <c r="H531" s="1"/>
  <c r="H530" s="1"/>
  <c r="J530" s="1"/>
  <c r="J160" s="1"/>
  <c r="J529" s="1"/>
  <c r="K529" s="1"/>
  <c r="H529" s="1"/>
  <c r="H159" s="1"/>
  <c r="J527" s="1"/>
  <c r="K527" s="1"/>
  <c r="H527" s="1"/>
  <c r="L527" s="1"/>
  <c r="N527" s="1"/>
  <c r="J526" s="1"/>
  <c r="H526"/>
  <c r="K526" s="1"/>
  <c r="J525" s="1"/>
  <c r="H525" s="1"/>
  <c r="H524" s="1"/>
  <c r="J524" s="1"/>
  <c r="J521" s="1"/>
  <c r="H521"/>
  <c r="K521" s="1"/>
  <c r="H520" s="1"/>
  <c r="J513"/>
  <c r="H513" s="1"/>
  <c r="F513"/>
  <c r="H512" s="1"/>
  <c r="J512" s="1"/>
  <c r="F506" s="1"/>
  <c r="L506" s="1"/>
  <c r="N506" s="1"/>
  <c r="K505" s="1"/>
  <c r="K504"/>
  <c r="F504"/>
  <c r="L504" s="1"/>
  <c r="N504" s="1"/>
  <c r="K503"/>
  <c r="F503" s="1"/>
  <c r="E151" s="1"/>
  <c r="F151" s="1"/>
  <c r="K500"/>
  <c r="F500"/>
  <c r="L500" s="1"/>
  <c r="N500" s="1"/>
  <c r="K499"/>
  <c r="F499" s="1"/>
  <c r="L499" s="1"/>
  <c r="N499" s="1"/>
  <c r="F498" s="1"/>
  <c r="L498" s="1"/>
  <c r="N498" s="1"/>
  <c r="K497" s="1"/>
  <c r="K496"/>
  <c r="F496"/>
  <c r="L496" s="1"/>
  <c r="N496" s="1"/>
  <c r="K495"/>
  <c r="F495" s="1"/>
  <c r="L495" s="1"/>
  <c r="N495" s="1"/>
  <c r="F494" s="1"/>
  <c r="K491"/>
  <c r="F491" s="1"/>
  <c r="L491" s="1"/>
  <c r="N491" s="1"/>
  <c r="F490" s="1"/>
  <c r="L490" s="1"/>
  <c r="N490" s="1"/>
  <c r="K489" s="1"/>
  <c r="K488"/>
  <c r="F488"/>
  <c r="L488" s="1"/>
  <c r="N488" s="1"/>
  <c r="K487"/>
  <c r="C486"/>
  <c r="K485" s="1"/>
  <c r="K484"/>
  <c r="K483"/>
  <c r="F483" s="1"/>
  <c r="L483" s="1"/>
  <c r="N483" s="1"/>
  <c r="F482" s="1"/>
  <c r="L482" s="1"/>
  <c r="N482" s="1"/>
  <c r="K481" s="1"/>
  <c r="K480"/>
  <c r="F480"/>
  <c r="L480" s="1"/>
  <c r="N480" s="1"/>
  <c r="K479"/>
  <c r="F479" s="1"/>
  <c r="L479" s="1"/>
  <c r="N479" s="1"/>
  <c r="F478" s="1"/>
  <c r="L478" s="1"/>
  <c r="N478" s="1"/>
  <c r="C487" s="1"/>
  <c r="F487" s="1"/>
  <c r="L487" s="1"/>
  <c r="N487" s="1"/>
  <c r="K477" s="1"/>
  <c r="K476"/>
  <c r="F476"/>
  <c r="L476" s="1"/>
  <c r="N476" s="1"/>
  <c r="C485" s="1"/>
  <c r="K475"/>
  <c r="C484" s="1"/>
  <c r="F484" s="1"/>
  <c r="L484" s="1"/>
  <c r="N484" s="1"/>
  <c r="F474" s="1"/>
  <c r="L474" s="1"/>
  <c r="N474" s="1"/>
  <c r="K473" s="1"/>
  <c r="K472"/>
  <c r="F472"/>
  <c r="L472" s="1"/>
  <c r="N472" s="1"/>
  <c r="K471"/>
  <c r="F471" s="1"/>
  <c r="K468"/>
  <c r="F468"/>
  <c r="L468" s="1"/>
  <c r="N468" s="1"/>
  <c r="K467"/>
  <c r="F467" s="1"/>
  <c r="L467" s="1"/>
  <c r="N467" s="1"/>
  <c r="F466" s="1"/>
  <c r="L466" s="1"/>
  <c r="N466" s="1"/>
  <c r="K465" s="1"/>
  <c r="K464"/>
  <c r="K463"/>
  <c r="C462"/>
  <c r="K461" s="1"/>
  <c r="K460"/>
  <c r="F460"/>
  <c r="L460" s="1"/>
  <c r="N460" s="1"/>
  <c r="K459"/>
  <c r="F459" s="1"/>
  <c r="L459" s="1"/>
  <c r="N459" s="1"/>
  <c r="F458" s="1"/>
  <c r="L458" s="1"/>
  <c r="N458" s="1"/>
  <c r="K457" s="1"/>
  <c r="K456"/>
  <c r="F456"/>
  <c r="L456" s="1"/>
  <c r="N456" s="1"/>
  <c r="K455"/>
  <c r="C464" s="1"/>
  <c r="F464" s="1"/>
  <c r="L464" s="1"/>
  <c r="N464" s="1"/>
  <c r="F454" s="1"/>
  <c r="L454" s="1"/>
  <c r="N454" s="1"/>
  <c r="C463" s="1"/>
  <c r="K453" s="1"/>
  <c r="K452"/>
  <c r="F452"/>
  <c r="L452" s="1"/>
  <c r="N452" s="1"/>
  <c r="C461" s="1"/>
  <c r="K451"/>
  <c r="F451" s="1"/>
  <c r="L451" s="1"/>
  <c r="N451" s="1"/>
  <c r="F450" s="1"/>
  <c r="L450" s="1"/>
  <c r="N450" s="1"/>
  <c r="K449" s="1"/>
  <c r="K448"/>
  <c r="F448"/>
  <c r="L448" s="1"/>
  <c r="N448" s="1"/>
  <c r="K445" s="1"/>
  <c r="K444"/>
  <c r="F444"/>
  <c r="L444" s="1"/>
  <c r="N444" s="1"/>
  <c r="K443"/>
  <c r="F443" s="1"/>
  <c r="L443" s="1"/>
  <c r="N443" s="1"/>
  <c r="F442" s="1"/>
  <c r="L442" s="1"/>
  <c r="N442" s="1"/>
  <c r="K441" s="1"/>
  <c r="K440"/>
  <c r="K439"/>
  <c r="C438"/>
  <c r="K437" s="1"/>
  <c r="K436"/>
  <c r="F436"/>
  <c r="L436" s="1"/>
  <c r="N436" s="1"/>
  <c r="K435"/>
  <c r="F435" s="1"/>
  <c r="L435" s="1"/>
  <c r="N435" s="1"/>
  <c r="K432"/>
  <c r="F432"/>
  <c r="L432" s="1"/>
  <c r="N432" s="1"/>
  <c r="C441" s="1"/>
  <c r="K431"/>
  <c r="F431" s="1"/>
  <c r="L431" s="1"/>
  <c r="N431" s="1"/>
  <c r="C440" s="1"/>
  <c r="F440" s="1"/>
  <c r="L440" s="1"/>
  <c r="N440" s="1"/>
  <c r="C439" s="1"/>
  <c r="F439" s="1"/>
  <c r="L439" s="1"/>
  <c r="N439" s="1"/>
  <c r="K428"/>
  <c r="F428"/>
  <c r="L428" s="1"/>
  <c r="N428" s="1"/>
  <c r="K427"/>
  <c r="F427" s="1"/>
  <c r="L427" s="1"/>
  <c r="N427" s="1"/>
  <c r="K420"/>
  <c r="F420"/>
  <c r="L420" s="1"/>
  <c r="N420" s="1"/>
  <c r="K419"/>
  <c r="C418"/>
  <c r="K416"/>
  <c r="K415"/>
  <c r="F415" s="1"/>
  <c r="L415" s="1"/>
  <c r="N415" s="1"/>
  <c r="F414" s="1"/>
  <c r="L414" s="1"/>
  <c r="N414" s="1"/>
  <c r="K412"/>
  <c r="F412"/>
  <c r="L412" s="1"/>
  <c r="N412" s="1"/>
  <c r="K411"/>
  <c r="F411" s="1"/>
  <c r="L411" s="1"/>
  <c r="N411" s="1"/>
  <c r="F410" s="1"/>
  <c r="L410" s="1"/>
  <c r="N410" s="1"/>
  <c r="C419" s="1"/>
  <c r="K408"/>
  <c r="F408"/>
  <c r="L408" s="1"/>
  <c r="N408" s="1"/>
  <c r="C417" s="1"/>
  <c r="K407"/>
  <c r="F407" s="1"/>
  <c r="L407" s="1"/>
  <c r="N407" s="1"/>
  <c r="C416" s="1"/>
  <c r="F416" s="1"/>
  <c r="L416" s="1"/>
  <c r="N416" s="1"/>
  <c r="F406" s="1"/>
  <c r="L406" s="1"/>
  <c r="N406" s="1"/>
  <c r="K404"/>
  <c r="F404"/>
  <c r="L404" s="1"/>
  <c r="N404" s="1"/>
  <c r="K403"/>
  <c r="F403" s="1"/>
  <c r="K362"/>
  <c r="J362" s="1"/>
  <c r="H362" s="1"/>
  <c r="K361"/>
  <c r="J361" s="1"/>
  <c r="K360" s="1"/>
  <c r="J360" s="1"/>
  <c r="J359" s="1"/>
  <c r="H359"/>
  <c r="K358"/>
  <c r="J358" s="1"/>
  <c r="H358"/>
  <c r="K357"/>
  <c r="J357" s="1"/>
  <c r="K356" s="1"/>
  <c r="J356" s="1"/>
  <c r="J355" s="1"/>
  <c r="H355"/>
  <c r="K354"/>
  <c r="J354" s="1"/>
  <c r="H354"/>
  <c r="K353"/>
  <c r="J353" s="1"/>
  <c r="K352" s="1"/>
  <c r="H352" s="1"/>
  <c r="J351" s="1"/>
  <c r="H351"/>
  <c r="K351" s="1"/>
  <c r="H350" s="1"/>
  <c r="J350" s="1"/>
  <c r="J327" s="1"/>
  <c r="H327"/>
  <c r="K327" s="1"/>
  <c r="J326"/>
  <c r="H326" s="1"/>
  <c r="J325" s="1"/>
  <c r="H325"/>
  <c r="K325" s="1"/>
  <c r="J324"/>
  <c r="H324" s="1"/>
  <c r="J323" s="1"/>
  <c r="H323"/>
  <c r="K323" s="1"/>
  <c r="J322" s="1"/>
  <c r="H322"/>
  <c r="K322" s="1"/>
  <c r="H321" s="1"/>
  <c r="J321" s="1"/>
  <c r="H320" s="1"/>
  <c r="J320" s="1"/>
  <c r="J319" s="1"/>
  <c r="H319"/>
  <c r="K319" s="1"/>
  <c r="J318"/>
  <c r="H318" s="1"/>
  <c r="J317" s="1"/>
  <c r="H317"/>
  <c r="H316"/>
  <c r="J295"/>
  <c r="J296" s="1"/>
  <c r="J297" s="1"/>
  <c r="F295"/>
  <c r="K295" s="1"/>
  <c r="H295" s="1"/>
  <c r="H296" s="1"/>
  <c r="H297" s="1"/>
  <c r="F291"/>
  <c r="F131" s="1"/>
  <c r="H289" s="1"/>
  <c r="J289" s="1"/>
  <c r="H288" s="1"/>
  <c r="J288" s="1"/>
  <c r="J287" s="1"/>
  <c r="H287"/>
  <c r="K287" s="1"/>
  <c r="J286" s="1"/>
  <c r="H286"/>
  <c r="K286" s="1"/>
  <c r="H285" s="1"/>
  <c r="J285" s="1"/>
  <c r="H284" s="1"/>
  <c r="J284" s="1"/>
  <c r="J283" s="1"/>
  <c r="H283"/>
  <c r="K283" s="1"/>
  <c r="F278"/>
  <c r="F128" s="1"/>
  <c r="H276" s="1"/>
  <c r="J276" s="1"/>
  <c r="J275" s="1"/>
  <c r="H275"/>
  <c r="K275" s="1"/>
  <c r="J274" s="1"/>
  <c r="H274"/>
  <c r="K274" s="1"/>
  <c r="H273" s="1"/>
  <c r="J273" s="1"/>
  <c r="H272" s="1"/>
  <c r="J272" s="1"/>
  <c r="J271" s="1"/>
  <c r="H271"/>
  <c r="K271" s="1"/>
  <c r="J270" s="1"/>
  <c r="H270"/>
  <c r="K270" s="1"/>
  <c r="F266"/>
  <c r="H264" s="1"/>
  <c r="J264" s="1"/>
  <c r="J263" s="1"/>
  <c r="H263"/>
  <c r="K263" s="1"/>
  <c r="J262" s="1"/>
  <c r="H262"/>
  <c r="K262" s="1"/>
  <c r="H261" s="1"/>
  <c r="J261" s="1"/>
  <c r="H260" s="1"/>
  <c r="J260" s="1"/>
  <c r="J259" s="1"/>
  <c r="H259"/>
  <c r="K259" s="1"/>
  <c r="J258" s="1"/>
  <c r="H258"/>
  <c r="K258" s="1"/>
  <c r="H257" s="1"/>
  <c r="J257" s="1"/>
  <c r="H256" s="1"/>
  <c r="J256" s="1"/>
  <c r="J255" s="1"/>
  <c r="H255"/>
  <c r="K255" s="1"/>
  <c r="J254" s="1"/>
  <c r="H254"/>
  <c r="K254" s="1"/>
  <c r="H253" s="1"/>
  <c r="J253" s="1"/>
  <c r="H252" s="1"/>
  <c r="J252" s="1"/>
  <c r="F249"/>
  <c r="F122" s="1"/>
  <c r="H247" s="1"/>
  <c r="J247" s="1"/>
  <c r="H246" s="1"/>
  <c r="J246" s="1"/>
  <c r="H245" s="1"/>
  <c r="J245" s="1"/>
  <c r="H244" s="1"/>
  <c r="J244" s="1"/>
  <c r="H243" s="1"/>
  <c r="J243" s="1"/>
  <c r="J215" s="1"/>
  <c r="H215"/>
  <c r="F215" s="1"/>
  <c r="J213" s="1"/>
  <c r="H213"/>
  <c r="K213" s="1"/>
  <c r="J212" s="1"/>
  <c r="H212"/>
  <c r="K212" s="1"/>
  <c r="J211" s="1"/>
  <c r="H211"/>
  <c r="G214" s="1"/>
  <c r="H214" s="1"/>
  <c r="K211" s="1"/>
  <c r="J210" s="1"/>
  <c r="H210"/>
  <c r="K210" s="1"/>
  <c r="J209" s="1"/>
  <c r="H209"/>
  <c r="K209" s="1"/>
  <c r="J208" s="1"/>
  <c r="H208"/>
  <c r="K208" s="1"/>
  <c r="K207" s="1"/>
  <c r="H207"/>
  <c r="J206"/>
  <c r="L206" s="1"/>
  <c r="K206" s="1"/>
  <c r="K205"/>
  <c r="H205"/>
  <c r="F205"/>
  <c r="E294" s="1"/>
  <c r="J204" s="1"/>
  <c r="K204" s="1"/>
  <c r="F204" s="1"/>
  <c r="C204"/>
  <c r="H204" s="1"/>
  <c r="J203" s="1"/>
  <c r="K203" s="1"/>
  <c r="H203" s="1"/>
  <c r="J174"/>
  <c r="J94" s="1"/>
  <c r="H174"/>
  <c r="H94" s="1"/>
  <c r="H170"/>
  <c r="F170"/>
  <c r="F140"/>
  <c r="F139" s="1"/>
  <c r="F137"/>
  <c r="F136" s="1"/>
  <c r="F125"/>
  <c r="L31"/>
  <c r="L216" i="7"/>
  <c r="K213"/>
  <c r="K212" s="1"/>
  <c r="L208"/>
  <c r="K208"/>
  <c r="F208"/>
  <c r="F210" s="1"/>
  <c r="F172" s="1"/>
  <c r="K207"/>
  <c r="F207"/>
  <c r="E207"/>
  <c r="S206"/>
  <c r="L206"/>
  <c r="K206"/>
  <c r="H205"/>
  <c r="L205" s="1"/>
  <c r="K205"/>
  <c r="K204"/>
  <c r="H204"/>
  <c r="L204" s="1"/>
  <c r="K203"/>
  <c r="H203"/>
  <c r="L203" s="1"/>
  <c r="K202"/>
  <c r="H202"/>
  <c r="L202" s="1"/>
  <c r="K201"/>
  <c r="H201"/>
  <c r="L201" s="1"/>
  <c r="K200"/>
  <c r="H200"/>
  <c r="L200" s="1"/>
  <c r="K199"/>
  <c r="H199"/>
  <c r="L199" s="1"/>
  <c r="K198"/>
  <c r="H198"/>
  <c r="L198" s="1"/>
  <c r="K197"/>
  <c r="H197"/>
  <c r="L197" s="1"/>
  <c r="K196"/>
  <c r="H196"/>
  <c r="L196" s="1"/>
  <c r="K195"/>
  <c r="H195"/>
  <c r="L195" s="1"/>
  <c r="K194"/>
  <c r="H194"/>
  <c r="L194" s="1"/>
  <c r="K193"/>
  <c r="H193"/>
  <c r="L193" s="1"/>
  <c r="K192"/>
  <c r="H192"/>
  <c r="L192" s="1"/>
  <c r="H191"/>
  <c r="L191" s="1"/>
  <c r="K191"/>
  <c r="K190"/>
  <c r="H190"/>
  <c r="L190" s="1"/>
  <c r="H189"/>
  <c r="L189" s="1"/>
  <c r="K189"/>
  <c r="K188"/>
  <c r="H188"/>
  <c r="L188" s="1"/>
  <c r="H187"/>
  <c r="L187" s="1"/>
  <c r="K187"/>
  <c r="K186"/>
  <c r="H186"/>
  <c r="L186" s="1"/>
  <c r="H185"/>
  <c r="L185" s="1"/>
  <c r="K185"/>
  <c r="K184"/>
  <c r="H184"/>
  <c r="L184" s="1"/>
  <c r="K183"/>
  <c r="H183"/>
  <c r="L183" s="1"/>
  <c r="K182"/>
  <c r="H182"/>
  <c r="L182" s="1"/>
  <c r="K181"/>
  <c r="H181"/>
  <c r="L181" s="1"/>
  <c r="K180"/>
  <c r="H180"/>
  <c r="L180" s="1"/>
  <c r="K179"/>
  <c r="H179"/>
  <c r="L179" s="1"/>
  <c r="K178"/>
  <c r="H178"/>
  <c r="L178" s="1"/>
  <c r="K177"/>
  <c r="H177"/>
  <c r="L177" s="1"/>
  <c r="K176"/>
  <c r="H176"/>
  <c r="L176" s="1"/>
  <c r="K175"/>
  <c r="H175"/>
  <c r="L175" s="1"/>
  <c r="K174"/>
  <c r="H174"/>
  <c r="L174" s="1"/>
  <c r="K173"/>
  <c r="H173"/>
  <c r="J168"/>
  <c r="J169" s="1"/>
  <c r="J167"/>
  <c r="H167"/>
  <c r="H168" s="1"/>
  <c r="H169" s="1"/>
  <c r="F167"/>
  <c r="F168" s="1"/>
  <c r="K167"/>
  <c r="K165"/>
  <c r="F165"/>
  <c r="K161"/>
  <c r="F161"/>
  <c r="K159"/>
  <c r="F159"/>
  <c r="L159" s="1"/>
  <c r="K157"/>
  <c r="F157"/>
  <c r="L157" s="1"/>
  <c r="K155"/>
  <c r="F155"/>
  <c r="L155" s="1"/>
  <c r="K154"/>
  <c r="F154"/>
  <c r="L154" s="1"/>
  <c r="J149"/>
  <c r="H149"/>
  <c r="F149"/>
  <c r="L148"/>
  <c r="J148"/>
  <c r="H148"/>
  <c r="F148"/>
  <c r="K148"/>
  <c r="J147"/>
  <c r="H147"/>
  <c r="H150" s="1"/>
  <c r="F147"/>
  <c r="L146"/>
  <c r="J146"/>
  <c r="J150" s="1"/>
  <c r="J145" s="1"/>
  <c r="H146"/>
  <c r="F146"/>
  <c r="F150" s="1"/>
  <c r="F145" s="1"/>
  <c r="K146"/>
  <c r="H142"/>
  <c r="L142" s="1"/>
  <c r="K142"/>
  <c r="H141"/>
  <c r="L141" s="1"/>
  <c r="K141"/>
  <c r="H140"/>
  <c r="L140" s="1"/>
  <c r="K140"/>
  <c r="H139"/>
  <c r="K139"/>
  <c r="H135"/>
  <c r="L135" s="1"/>
  <c r="H134"/>
  <c r="L134" s="1"/>
  <c r="K133"/>
  <c r="H131"/>
  <c r="K130"/>
  <c r="F130"/>
  <c r="L130" s="1"/>
  <c r="K129"/>
  <c r="F129"/>
  <c r="L129" s="1"/>
  <c r="K128"/>
  <c r="F128"/>
  <c r="L128" s="1"/>
  <c r="L127"/>
  <c r="F127"/>
  <c r="K127"/>
  <c r="K126"/>
  <c r="F126"/>
  <c r="L126" s="1"/>
  <c r="K125"/>
  <c r="K124"/>
  <c r="F124"/>
  <c r="L124" s="1"/>
  <c r="K123"/>
  <c r="K122"/>
  <c r="F122"/>
  <c r="L122" s="1"/>
  <c r="K121"/>
  <c r="H116"/>
  <c r="H117" s="1"/>
  <c r="K116"/>
  <c r="H113"/>
  <c r="L113" s="1"/>
  <c r="K113"/>
  <c r="H110"/>
  <c r="L110" s="1"/>
  <c r="K110"/>
  <c r="H109"/>
  <c r="L109" s="1"/>
  <c r="K109"/>
  <c r="H108"/>
  <c r="H111" s="1"/>
  <c r="K108"/>
  <c r="J104"/>
  <c r="H104"/>
  <c r="F104"/>
  <c r="L104" s="1"/>
  <c r="J103"/>
  <c r="J105" s="1"/>
  <c r="J101" s="1"/>
  <c r="H103"/>
  <c r="H105" s="1"/>
  <c r="K103"/>
  <c r="F103"/>
  <c r="K102"/>
  <c r="F102"/>
  <c r="K101"/>
  <c r="K98"/>
  <c r="H98"/>
  <c r="F97"/>
  <c r="L97" s="1"/>
  <c r="K97"/>
  <c r="H94"/>
  <c r="J93"/>
  <c r="L93" s="1"/>
  <c r="K93"/>
  <c r="L92"/>
  <c r="L94" s="1"/>
  <c r="L91" s="1"/>
  <c r="H92"/>
  <c r="K92"/>
  <c r="H91"/>
  <c r="K88"/>
  <c r="H88"/>
  <c r="K85"/>
  <c r="J85"/>
  <c r="F84"/>
  <c r="F86" s="1"/>
  <c r="F82" s="1"/>
  <c r="K84"/>
  <c r="K83"/>
  <c r="H83"/>
  <c r="H79"/>
  <c r="H80" s="1"/>
  <c r="L80" s="1"/>
  <c r="K79"/>
  <c r="K76"/>
  <c r="H76"/>
  <c r="J73"/>
  <c r="F73"/>
  <c r="K73"/>
  <c r="H73"/>
  <c r="L73" s="1"/>
  <c r="K72"/>
  <c r="J72"/>
  <c r="J71"/>
  <c r="F71"/>
  <c r="K71"/>
  <c r="H71"/>
  <c r="L71" s="1"/>
  <c r="K70"/>
  <c r="J70"/>
  <c r="J69"/>
  <c r="F69"/>
  <c r="K69"/>
  <c r="H69"/>
  <c r="H68"/>
  <c r="K68"/>
  <c r="J64"/>
  <c r="J65" s="1"/>
  <c r="F64"/>
  <c r="F65" s="1"/>
  <c r="F34" s="1"/>
  <c r="K64"/>
  <c r="H64"/>
  <c r="K61"/>
  <c r="H61"/>
  <c r="L54"/>
  <c r="L228" s="1"/>
  <c r="H51"/>
  <c r="F51"/>
  <c r="F50"/>
  <c r="J49"/>
  <c r="H49"/>
  <c r="J48"/>
  <c r="F48"/>
  <c r="J47"/>
  <c r="F47"/>
  <c r="J46"/>
  <c r="J45"/>
  <c r="F45"/>
  <c r="J44"/>
  <c r="F44"/>
  <c r="J43"/>
  <c r="F43"/>
  <c r="J42"/>
  <c r="J41"/>
  <c r="H40"/>
  <c r="F40"/>
  <c r="J39"/>
  <c r="F39"/>
  <c r="J37"/>
  <c r="L37" s="1"/>
  <c r="H37"/>
  <c r="F37"/>
  <c r="J36"/>
  <c r="F36"/>
  <c r="J34"/>
  <c r="S11"/>
  <c r="C11"/>
  <c r="I8"/>
  <c r="J8" s="1"/>
  <c r="H8"/>
  <c r="G8"/>
  <c r="E8"/>
  <c r="F8" s="1"/>
  <c r="S6"/>
  <c r="K213" i="6"/>
  <c r="K212" s="1"/>
  <c r="J213"/>
  <c r="J212" s="1"/>
  <c r="I212"/>
  <c r="K208"/>
  <c r="F208"/>
  <c r="L208" s="1"/>
  <c r="F207"/>
  <c r="E207"/>
  <c r="K207" s="1"/>
  <c r="R206"/>
  <c r="L206"/>
  <c r="K206"/>
  <c r="K205"/>
  <c r="H205"/>
  <c r="L205" s="1"/>
  <c r="H204"/>
  <c r="L204" s="1"/>
  <c r="K204"/>
  <c r="K203"/>
  <c r="H203"/>
  <c r="L203" s="1"/>
  <c r="H202"/>
  <c r="L202" s="1"/>
  <c r="K202"/>
  <c r="K201"/>
  <c r="H201"/>
  <c r="L201" s="1"/>
  <c r="H200"/>
  <c r="L200" s="1"/>
  <c r="K200"/>
  <c r="K199"/>
  <c r="H199"/>
  <c r="L199" s="1"/>
  <c r="H198"/>
  <c r="L198" s="1"/>
  <c r="K198"/>
  <c r="K197"/>
  <c r="H197"/>
  <c r="L197" s="1"/>
  <c r="H196"/>
  <c r="L196" s="1"/>
  <c r="K196"/>
  <c r="K195"/>
  <c r="H195"/>
  <c r="L195" s="1"/>
  <c r="H194"/>
  <c r="L194" s="1"/>
  <c r="K194"/>
  <c r="K193"/>
  <c r="H193"/>
  <c r="L193" s="1"/>
  <c r="H192"/>
  <c r="L192" s="1"/>
  <c r="K192"/>
  <c r="K191"/>
  <c r="H191"/>
  <c r="L191" s="1"/>
  <c r="H190"/>
  <c r="L190" s="1"/>
  <c r="K190"/>
  <c r="K189"/>
  <c r="H189"/>
  <c r="L189" s="1"/>
  <c r="H188"/>
  <c r="L188" s="1"/>
  <c r="K188"/>
  <c r="K187"/>
  <c r="H187"/>
  <c r="L187" s="1"/>
  <c r="H186"/>
  <c r="L186" s="1"/>
  <c r="K186"/>
  <c r="K185"/>
  <c r="H185"/>
  <c r="L185" s="1"/>
  <c r="H184"/>
  <c r="L184" s="1"/>
  <c r="K184"/>
  <c r="K183"/>
  <c r="H183"/>
  <c r="L183" s="1"/>
  <c r="H182"/>
  <c r="L182" s="1"/>
  <c r="K182"/>
  <c r="K181"/>
  <c r="H181"/>
  <c r="L181" s="1"/>
  <c r="H180"/>
  <c r="L180" s="1"/>
  <c r="K180"/>
  <c r="K179"/>
  <c r="H179"/>
  <c r="L179" s="1"/>
  <c r="H178"/>
  <c r="L178" s="1"/>
  <c r="K178"/>
  <c r="K177"/>
  <c r="H177"/>
  <c r="L177" s="1"/>
  <c r="H176"/>
  <c r="L176" s="1"/>
  <c r="K176"/>
  <c r="K175"/>
  <c r="H175"/>
  <c r="L175" s="1"/>
  <c r="H174"/>
  <c r="L174" s="1"/>
  <c r="K174"/>
  <c r="K173"/>
  <c r="H173"/>
  <c r="J167"/>
  <c r="J168" s="1"/>
  <c r="H167"/>
  <c r="H168" s="1"/>
  <c r="H169" s="1"/>
  <c r="F167"/>
  <c r="F168" s="1"/>
  <c r="K167"/>
  <c r="K165"/>
  <c r="K164"/>
  <c r="F164"/>
  <c r="L164" s="1"/>
  <c r="K161"/>
  <c r="K160"/>
  <c r="F160"/>
  <c r="L160" s="1"/>
  <c r="K159"/>
  <c r="K158"/>
  <c r="F158"/>
  <c r="L158" s="1"/>
  <c r="K156"/>
  <c r="F156"/>
  <c r="L156" s="1"/>
  <c r="K154"/>
  <c r="F154"/>
  <c r="L154" s="1"/>
  <c r="J149"/>
  <c r="H149"/>
  <c r="J148"/>
  <c r="H148"/>
  <c r="K148"/>
  <c r="K147"/>
  <c r="J147"/>
  <c r="H147"/>
  <c r="F147"/>
  <c r="L147" s="1"/>
  <c r="J146"/>
  <c r="K146"/>
  <c r="F146"/>
  <c r="H142"/>
  <c r="L142" s="1"/>
  <c r="K142"/>
  <c r="H141"/>
  <c r="L141" s="1"/>
  <c r="K141"/>
  <c r="K140"/>
  <c r="H140"/>
  <c r="L140" s="1"/>
  <c r="K139"/>
  <c r="H139"/>
  <c r="K135"/>
  <c r="K134"/>
  <c r="H134"/>
  <c r="L134" s="1"/>
  <c r="K133"/>
  <c r="K132"/>
  <c r="H132"/>
  <c r="L132" s="1"/>
  <c r="K131"/>
  <c r="K130"/>
  <c r="F130"/>
  <c r="L130" s="1"/>
  <c r="K129"/>
  <c r="K128"/>
  <c r="F128"/>
  <c r="L128" s="1"/>
  <c r="F127"/>
  <c r="L127" s="1"/>
  <c r="K127"/>
  <c r="K126"/>
  <c r="F126"/>
  <c r="L126" s="1"/>
  <c r="K125"/>
  <c r="K124"/>
  <c r="F124"/>
  <c r="L124" s="1"/>
  <c r="F123"/>
  <c r="L123" s="1"/>
  <c r="K123"/>
  <c r="K122"/>
  <c r="F122"/>
  <c r="L122" s="1"/>
  <c r="K121"/>
  <c r="H116"/>
  <c r="H117" s="1"/>
  <c r="K113"/>
  <c r="H110"/>
  <c r="L110" s="1"/>
  <c r="H109"/>
  <c r="L109" s="1"/>
  <c r="K108"/>
  <c r="H108"/>
  <c r="J105"/>
  <c r="J42" s="1"/>
  <c r="J104"/>
  <c r="H104"/>
  <c r="F104"/>
  <c r="J103"/>
  <c r="H103"/>
  <c r="F103"/>
  <c r="F102"/>
  <c r="L102" s="1"/>
  <c r="K102"/>
  <c r="K101"/>
  <c r="J101"/>
  <c r="H98"/>
  <c r="H99" s="1"/>
  <c r="F97"/>
  <c r="L97" s="1"/>
  <c r="K97"/>
  <c r="K93"/>
  <c r="J93"/>
  <c r="K92"/>
  <c r="H88"/>
  <c r="K88"/>
  <c r="K85"/>
  <c r="F84"/>
  <c r="K84"/>
  <c r="K83"/>
  <c r="H83"/>
  <c r="H79"/>
  <c r="H80" s="1"/>
  <c r="H76"/>
  <c r="K76"/>
  <c r="J73"/>
  <c r="H73"/>
  <c r="K72"/>
  <c r="J72"/>
  <c r="F72"/>
  <c r="H72"/>
  <c r="L72" s="1"/>
  <c r="J71"/>
  <c r="H71"/>
  <c r="K70"/>
  <c r="J70"/>
  <c r="F70"/>
  <c r="H70"/>
  <c r="L70" s="1"/>
  <c r="J69"/>
  <c r="H69"/>
  <c r="J68"/>
  <c r="K68"/>
  <c r="F68"/>
  <c r="H68"/>
  <c r="H64"/>
  <c r="F62"/>
  <c r="F33" s="1"/>
  <c r="J61"/>
  <c r="J62" s="1"/>
  <c r="J33" s="1"/>
  <c r="H61"/>
  <c r="F61"/>
  <c r="L54"/>
  <c r="J51"/>
  <c r="H51"/>
  <c r="F51"/>
  <c r="L51" s="1"/>
  <c r="H49"/>
  <c r="J47"/>
  <c r="F47"/>
  <c r="J46"/>
  <c r="J45"/>
  <c r="F45"/>
  <c r="J44"/>
  <c r="F44"/>
  <c r="J43"/>
  <c r="F43"/>
  <c r="J41"/>
  <c r="F40"/>
  <c r="J39"/>
  <c r="F39"/>
  <c r="J37"/>
  <c r="F37"/>
  <c r="J36"/>
  <c r="F36"/>
  <c r="R11"/>
  <c r="K11"/>
  <c r="I11"/>
  <c r="J11" s="1"/>
  <c r="L11" s="1"/>
  <c r="C11"/>
  <c r="J8"/>
  <c r="I8"/>
  <c r="G8"/>
  <c r="K8" s="1"/>
  <c r="F8"/>
  <c r="E8"/>
  <c r="K213" i="5"/>
  <c r="K212" s="1"/>
  <c r="I212"/>
  <c r="K208"/>
  <c r="F208"/>
  <c r="F210" s="1"/>
  <c r="F172" s="1"/>
  <c r="F207"/>
  <c r="K207"/>
  <c r="L206"/>
  <c r="K206"/>
  <c r="K205"/>
  <c r="H205"/>
  <c r="L205" s="1"/>
  <c r="K204"/>
  <c r="H204"/>
  <c r="L204" s="1"/>
  <c r="H203"/>
  <c r="L203" s="1"/>
  <c r="K203"/>
  <c r="K202"/>
  <c r="H202"/>
  <c r="L202" s="1"/>
  <c r="K201"/>
  <c r="H201"/>
  <c r="L201" s="1"/>
  <c r="K200"/>
  <c r="H200"/>
  <c r="L200" s="1"/>
  <c r="H199"/>
  <c r="L199" s="1"/>
  <c r="K199"/>
  <c r="K198"/>
  <c r="H198"/>
  <c r="L198" s="1"/>
  <c r="K197"/>
  <c r="H197"/>
  <c r="L197" s="1"/>
  <c r="K196"/>
  <c r="H196"/>
  <c r="L196" s="1"/>
  <c r="H195"/>
  <c r="L195" s="1"/>
  <c r="K195"/>
  <c r="K194"/>
  <c r="H194"/>
  <c r="L194" s="1"/>
  <c r="K193"/>
  <c r="H193"/>
  <c r="L193" s="1"/>
  <c r="K192"/>
  <c r="H192"/>
  <c r="L192" s="1"/>
  <c r="H191"/>
  <c r="L191" s="1"/>
  <c r="K191"/>
  <c r="K190"/>
  <c r="H190"/>
  <c r="L190" s="1"/>
  <c r="K189"/>
  <c r="H189"/>
  <c r="L189" s="1"/>
  <c r="K188"/>
  <c r="H188"/>
  <c r="L188" s="1"/>
  <c r="H187"/>
  <c r="L187" s="1"/>
  <c r="K187"/>
  <c r="K186"/>
  <c r="H186"/>
  <c r="L186" s="1"/>
  <c r="K185"/>
  <c r="H185"/>
  <c r="L185" s="1"/>
  <c r="K184"/>
  <c r="H184"/>
  <c r="L184" s="1"/>
  <c r="H183"/>
  <c r="L183" s="1"/>
  <c r="K183"/>
  <c r="K182"/>
  <c r="H182"/>
  <c r="L182" s="1"/>
  <c r="K181"/>
  <c r="H181"/>
  <c r="L181" s="1"/>
  <c r="K180"/>
  <c r="H180"/>
  <c r="L180" s="1"/>
  <c r="H179"/>
  <c r="L179" s="1"/>
  <c r="K179"/>
  <c r="K178"/>
  <c r="H178"/>
  <c r="L178" s="1"/>
  <c r="K177"/>
  <c r="H177"/>
  <c r="K176"/>
  <c r="H176"/>
  <c r="L176" s="1"/>
  <c r="H175"/>
  <c r="L175" s="1"/>
  <c r="K175"/>
  <c r="K174"/>
  <c r="H174"/>
  <c r="L174" s="1"/>
  <c r="K173"/>
  <c r="H173"/>
  <c r="J167"/>
  <c r="J168" s="1"/>
  <c r="H167"/>
  <c r="H168" s="1"/>
  <c r="H169" s="1"/>
  <c r="K167"/>
  <c r="F167"/>
  <c r="F168" s="1"/>
  <c r="K165"/>
  <c r="F165"/>
  <c r="L165" s="1"/>
  <c r="F164"/>
  <c r="L164" s="1"/>
  <c r="K161"/>
  <c r="F161"/>
  <c r="K160"/>
  <c r="K159"/>
  <c r="F159"/>
  <c r="L159" s="1"/>
  <c r="K158"/>
  <c r="K157"/>
  <c r="F157"/>
  <c r="L157" s="1"/>
  <c r="K156"/>
  <c r="K155"/>
  <c r="F155"/>
  <c r="L155" s="1"/>
  <c r="J149"/>
  <c r="H149"/>
  <c r="F149"/>
  <c r="J148"/>
  <c r="H148"/>
  <c r="K148"/>
  <c r="F148"/>
  <c r="J147"/>
  <c r="H147"/>
  <c r="J146"/>
  <c r="H146"/>
  <c r="F146"/>
  <c r="K146"/>
  <c r="H142"/>
  <c r="L142" s="1"/>
  <c r="H141"/>
  <c r="L141" s="1"/>
  <c r="K141"/>
  <c r="H140"/>
  <c r="L140" s="1"/>
  <c r="K140"/>
  <c r="H139"/>
  <c r="L139" s="1"/>
  <c r="H135"/>
  <c r="L135" s="1"/>
  <c r="H134"/>
  <c r="L134" s="1"/>
  <c r="K134"/>
  <c r="H133"/>
  <c r="L133" s="1"/>
  <c r="H132"/>
  <c r="L132" s="1"/>
  <c r="K132"/>
  <c r="H131"/>
  <c r="K130"/>
  <c r="K129"/>
  <c r="F129"/>
  <c r="L129" s="1"/>
  <c r="K128"/>
  <c r="K127"/>
  <c r="F127"/>
  <c r="L127" s="1"/>
  <c r="K126"/>
  <c r="F126"/>
  <c r="L126" s="1"/>
  <c r="K125"/>
  <c r="F125"/>
  <c r="L125" s="1"/>
  <c r="K124"/>
  <c r="K123"/>
  <c r="F123"/>
  <c r="L123" s="1"/>
  <c r="K122"/>
  <c r="F122"/>
  <c r="L122" s="1"/>
  <c r="K121"/>
  <c r="F121"/>
  <c r="K116"/>
  <c r="H116"/>
  <c r="H117" s="1"/>
  <c r="H113"/>
  <c r="H114" s="1"/>
  <c r="K110"/>
  <c r="H110"/>
  <c r="L110" s="1"/>
  <c r="K109"/>
  <c r="K108"/>
  <c r="H108"/>
  <c r="J104"/>
  <c r="H104"/>
  <c r="K104"/>
  <c r="J103"/>
  <c r="H103"/>
  <c r="F103"/>
  <c r="K102"/>
  <c r="F102"/>
  <c r="K101"/>
  <c r="H98"/>
  <c r="H99" s="1"/>
  <c r="K97"/>
  <c r="F97"/>
  <c r="F99" s="1"/>
  <c r="K93"/>
  <c r="K92"/>
  <c r="H92"/>
  <c r="H88"/>
  <c r="L88" s="1"/>
  <c r="L89" s="1"/>
  <c r="K88"/>
  <c r="K85"/>
  <c r="J85"/>
  <c r="L84"/>
  <c r="K84"/>
  <c r="F84"/>
  <c r="F86" s="1"/>
  <c r="K83"/>
  <c r="H83"/>
  <c r="L83" s="1"/>
  <c r="K79"/>
  <c r="H79"/>
  <c r="H80" s="1"/>
  <c r="H76"/>
  <c r="H77" s="1"/>
  <c r="H36" s="1"/>
  <c r="K76"/>
  <c r="H73"/>
  <c r="J72"/>
  <c r="K72"/>
  <c r="F72"/>
  <c r="H71"/>
  <c r="J70"/>
  <c r="K70"/>
  <c r="F70"/>
  <c r="H69"/>
  <c r="J68"/>
  <c r="K68"/>
  <c r="F68"/>
  <c r="F64"/>
  <c r="F65" s="1"/>
  <c r="H64"/>
  <c r="J61"/>
  <c r="J62" s="1"/>
  <c r="J33" s="1"/>
  <c r="H61"/>
  <c r="H62" s="1"/>
  <c r="H33" s="1"/>
  <c r="K61"/>
  <c r="L54"/>
  <c r="H51"/>
  <c r="F51"/>
  <c r="F50"/>
  <c r="J47"/>
  <c r="F47"/>
  <c r="J46"/>
  <c r="J45"/>
  <c r="F45"/>
  <c r="J44"/>
  <c r="F44"/>
  <c r="J43"/>
  <c r="F43"/>
  <c r="J41"/>
  <c r="F40"/>
  <c r="J39"/>
  <c r="F39"/>
  <c r="J37"/>
  <c r="F37"/>
  <c r="J36"/>
  <c r="F36"/>
  <c r="L36" s="1"/>
  <c r="F34"/>
  <c r="S11"/>
  <c r="C11"/>
  <c r="I8"/>
  <c r="J8" s="1"/>
  <c r="G8"/>
  <c r="H8" s="1"/>
  <c r="E8"/>
  <c r="F708" i="9" l="1"/>
  <c r="L708" s="1"/>
  <c r="L700" s="1"/>
  <c r="L709"/>
  <c r="J655"/>
  <c r="L655" s="1"/>
  <c r="F700"/>
  <c r="E154"/>
  <c r="F154" s="1"/>
  <c r="L649"/>
  <c r="J656"/>
  <c r="L656" s="1"/>
  <c r="L317"/>
  <c r="K317" s="1"/>
  <c r="J316" s="1"/>
  <c r="L316" s="1"/>
  <c r="H161"/>
  <c r="L161" s="1"/>
  <c r="F462"/>
  <c r="L462" s="1"/>
  <c r="N462" s="1"/>
  <c r="F565"/>
  <c r="L565" s="1"/>
  <c r="N565" s="1"/>
  <c r="N566"/>
  <c r="J633"/>
  <c r="L633" s="1"/>
  <c r="N634"/>
  <c r="K564"/>
  <c r="N564"/>
  <c r="K568"/>
  <c r="N568"/>
  <c r="J159"/>
  <c r="L355"/>
  <c r="L359"/>
  <c r="F438"/>
  <c r="L438" s="1"/>
  <c r="N438" s="1"/>
  <c r="K556"/>
  <c r="N558"/>
  <c r="E152"/>
  <c r="F152" s="1"/>
  <c r="L530"/>
  <c r="N530" s="1"/>
  <c r="L589"/>
  <c r="N589" s="1"/>
  <c r="L205"/>
  <c r="J248"/>
  <c r="J249" s="1"/>
  <c r="J122" s="1"/>
  <c r="L244"/>
  <c r="N244" s="1"/>
  <c r="L253"/>
  <c r="N253" s="1"/>
  <c r="L254"/>
  <c r="N254" s="1"/>
  <c r="L255"/>
  <c r="N255" s="1"/>
  <c r="L261"/>
  <c r="N261" s="1"/>
  <c r="L262"/>
  <c r="N262" s="1"/>
  <c r="L263"/>
  <c r="N263" s="1"/>
  <c r="L270"/>
  <c r="N270" s="1"/>
  <c r="L271"/>
  <c r="N271" s="1"/>
  <c r="L285"/>
  <c r="N285" s="1"/>
  <c r="L286"/>
  <c r="N286" s="1"/>
  <c r="L287"/>
  <c r="N287" s="1"/>
  <c r="L295"/>
  <c r="N295" s="1"/>
  <c r="L351"/>
  <c r="N351" s="1"/>
  <c r="L358"/>
  <c r="N358" s="1"/>
  <c r="L513"/>
  <c r="N513" s="1"/>
  <c r="H535"/>
  <c r="L535" s="1"/>
  <c r="N535" s="1"/>
  <c r="L540"/>
  <c r="N540" s="1"/>
  <c r="L541"/>
  <c r="N541" s="1"/>
  <c r="L587"/>
  <c r="N587" s="1"/>
  <c r="L591"/>
  <c r="N591" s="1"/>
  <c r="K613"/>
  <c r="L326"/>
  <c r="L542"/>
  <c r="N542" s="1"/>
  <c r="H160"/>
  <c r="L160" s="1"/>
  <c r="L274"/>
  <c r="N274" s="1"/>
  <c r="L275"/>
  <c r="N275" s="1"/>
  <c r="L289"/>
  <c r="N289" s="1"/>
  <c r="J543"/>
  <c r="J163" s="1"/>
  <c r="F419"/>
  <c r="L419" s="1"/>
  <c r="N419" s="1"/>
  <c r="L521"/>
  <c r="N521" s="1"/>
  <c r="J265"/>
  <c r="J266" s="1"/>
  <c r="J125" s="1"/>
  <c r="F486"/>
  <c r="L486" s="1"/>
  <c r="N486" s="1"/>
  <c r="K607"/>
  <c r="L204"/>
  <c r="L215"/>
  <c r="L245"/>
  <c r="N245" s="1"/>
  <c r="L256"/>
  <c r="N256" s="1"/>
  <c r="L318"/>
  <c r="N318" s="1"/>
  <c r="L324"/>
  <c r="L354"/>
  <c r="N354" s="1"/>
  <c r="J534"/>
  <c r="J537" s="1"/>
  <c r="J162" s="1"/>
  <c r="H536"/>
  <c r="L536" s="1"/>
  <c r="N536" s="1"/>
  <c r="O224" i="5"/>
  <c r="K294" i="9"/>
  <c r="F294"/>
  <c r="L294" s="1"/>
  <c r="N294" s="1"/>
  <c r="L264"/>
  <c r="N264" s="1"/>
  <c r="L272"/>
  <c r="N272" s="1"/>
  <c r="J290"/>
  <c r="J291" s="1"/>
  <c r="J131" s="1"/>
  <c r="L288"/>
  <c r="N288" s="1"/>
  <c r="J134"/>
  <c r="L319"/>
  <c r="N319" s="1"/>
  <c r="L325"/>
  <c r="L350"/>
  <c r="N350" s="1"/>
  <c r="L243"/>
  <c r="N243" s="1"/>
  <c r="H248"/>
  <c r="H249" s="1"/>
  <c r="H122" s="1"/>
  <c r="L247"/>
  <c r="N247" s="1"/>
  <c r="L252"/>
  <c r="H265"/>
  <c r="H266" s="1"/>
  <c r="H125" s="1"/>
  <c r="L260"/>
  <c r="N260" s="1"/>
  <c r="J277"/>
  <c r="J278" s="1"/>
  <c r="L276"/>
  <c r="N276" s="1"/>
  <c r="L284"/>
  <c r="N284" s="1"/>
  <c r="L321"/>
  <c r="N321" s="1"/>
  <c r="L322"/>
  <c r="N322" s="1"/>
  <c r="L323"/>
  <c r="N323" s="1"/>
  <c r="L327"/>
  <c r="H217"/>
  <c r="H117" s="1"/>
  <c r="H116" s="1"/>
  <c r="G79" s="1"/>
  <c r="L246"/>
  <c r="N246" s="1"/>
  <c r="L257"/>
  <c r="N257" s="1"/>
  <c r="L258"/>
  <c r="N258" s="1"/>
  <c r="L259"/>
  <c r="N259" s="1"/>
  <c r="L273"/>
  <c r="H290"/>
  <c r="H134"/>
  <c r="L320"/>
  <c r="N320" s="1"/>
  <c r="H277"/>
  <c r="H278" s="1"/>
  <c r="L283"/>
  <c r="N283" s="1"/>
  <c r="J352"/>
  <c r="L352" s="1"/>
  <c r="N352" s="1"/>
  <c r="L403"/>
  <c r="N403" s="1"/>
  <c r="K421"/>
  <c r="F421"/>
  <c r="L421" s="1"/>
  <c r="N421" s="1"/>
  <c r="F463"/>
  <c r="L463" s="1"/>
  <c r="N463" s="1"/>
  <c r="L524"/>
  <c r="N524" s="1"/>
  <c r="H528"/>
  <c r="L531"/>
  <c r="N531" s="1"/>
  <c r="C555"/>
  <c r="F554"/>
  <c r="L554" s="1"/>
  <c r="N554" s="1"/>
  <c r="E214"/>
  <c r="I214"/>
  <c r="J214" s="1"/>
  <c r="K253"/>
  <c r="K257"/>
  <c r="K261"/>
  <c r="K273"/>
  <c r="K285"/>
  <c r="K289"/>
  <c r="K315"/>
  <c r="K318"/>
  <c r="K321"/>
  <c r="K324"/>
  <c r="K326"/>
  <c r="K350"/>
  <c r="K417"/>
  <c r="F417"/>
  <c r="L417" s="1"/>
  <c r="N417" s="1"/>
  <c r="K425"/>
  <c r="F425"/>
  <c r="K429"/>
  <c r="F429"/>
  <c r="L429" s="1"/>
  <c r="N429" s="1"/>
  <c r="K433"/>
  <c r="F433"/>
  <c r="L433" s="1"/>
  <c r="N433" s="1"/>
  <c r="L503"/>
  <c r="N503" s="1"/>
  <c r="C551"/>
  <c r="F550"/>
  <c r="L550" s="1"/>
  <c r="N550" s="1"/>
  <c r="F203"/>
  <c r="J207"/>
  <c r="F208"/>
  <c r="L208" s="1"/>
  <c r="F209"/>
  <c r="L209" s="1"/>
  <c r="F210"/>
  <c r="L210" s="1"/>
  <c r="F211"/>
  <c r="L211" s="1"/>
  <c r="F212"/>
  <c r="L212" s="1"/>
  <c r="F213"/>
  <c r="L213" s="1"/>
  <c r="K243"/>
  <c r="K244"/>
  <c r="K245"/>
  <c r="K246"/>
  <c r="K252"/>
  <c r="K256"/>
  <c r="K260"/>
  <c r="K264"/>
  <c r="K272"/>
  <c r="K276"/>
  <c r="K284"/>
  <c r="K288"/>
  <c r="K320"/>
  <c r="H353"/>
  <c r="L353" s="1"/>
  <c r="N353" s="1"/>
  <c r="H357"/>
  <c r="L357" s="1"/>
  <c r="N357" s="1"/>
  <c r="H361"/>
  <c r="L361" s="1"/>
  <c r="N361" s="1"/>
  <c r="F422"/>
  <c r="L422" s="1"/>
  <c r="N422" s="1"/>
  <c r="L494"/>
  <c r="N494" s="1"/>
  <c r="L362"/>
  <c r="N362" s="1"/>
  <c r="K405"/>
  <c r="F405"/>
  <c r="L405" s="1"/>
  <c r="N405" s="1"/>
  <c r="K409"/>
  <c r="F409"/>
  <c r="L409" s="1"/>
  <c r="N409" s="1"/>
  <c r="K413"/>
  <c r="F413"/>
  <c r="L413" s="1"/>
  <c r="N413" s="1"/>
  <c r="F418"/>
  <c r="L418" s="1"/>
  <c r="N418" s="1"/>
  <c r="F426"/>
  <c r="L426" s="1"/>
  <c r="N426" s="1"/>
  <c r="F430"/>
  <c r="L430" s="1"/>
  <c r="N430" s="1"/>
  <c r="F434"/>
  <c r="L434" s="1"/>
  <c r="N434" s="1"/>
  <c r="L471"/>
  <c r="N471" s="1"/>
  <c r="J528"/>
  <c r="J158" s="1"/>
  <c r="L525"/>
  <c r="N525" s="1"/>
  <c r="L526"/>
  <c r="N526" s="1"/>
  <c r="H356"/>
  <c r="L356" s="1"/>
  <c r="N356" s="1"/>
  <c r="H360"/>
  <c r="L360" s="1"/>
  <c r="N360" s="1"/>
  <c r="K406"/>
  <c r="K410"/>
  <c r="K414"/>
  <c r="K418"/>
  <c r="K422"/>
  <c r="K426"/>
  <c r="K430"/>
  <c r="K434"/>
  <c r="K438"/>
  <c r="K442"/>
  <c r="K450"/>
  <c r="K454"/>
  <c r="F455"/>
  <c r="L455" s="1"/>
  <c r="N455" s="1"/>
  <c r="K458"/>
  <c r="K462"/>
  <c r="K466"/>
  <c r="K474"/>
  <c r="F475"/>
  <c r="L475" s="1"/>
  <c r="N475" s="1"/>
  <c r="K478"/>
  <c r="K482"/>
  <c r="K486"/>
  <c r="K490"/>
  <c r="K494"/>
  <c r="K498"/>
  <c r="K506"/>
  <c r="F512"/>
  <c r="K515"/>
  <c r="L539"/>
  <c r="K540"/>
  <c r="K542"/>
  <c r="H543"/>
  <c r="H163" s="1"/>
  <c r="L163" s="1"/>
  <c r="L573"/>
  <c r="N573" s="1"/>
  <c r="F582"/>
  <c r="L577"/>
  <c r="N577" s="1"/>
  <c r="L588"/>
  <c r="N588" s="1"/>
  <c r="L592"/>
  <c r="N592" s="1"/>
  <c r="K512"/>
  <c r="K520"/>
  <c r="K525"/>
  <c r="K531"/>
  <c r="L533"/>
  <c r="K536"/>
  <c r="L575"/>
  <c r="N575" s="1"/>
  <c r="F594"/>
  <c r="F598"/>
  <c r="F437"/>
  <c r="L437" s="1"/>
  <c r="N437" s="1"/>
  <c r="F441"/>
  <c r="L441" s="1"/>
  <c r="N441" s="1"/>
  <c r="F445"/>
  <c r="L445" s="1"/>
  <c r="N445" s="1"/>
  <c r="F449"/>
  <c r="L449" s="1"/>
  <c r="F453"/>
  <c r="L453" s="1"/>
  <c r="N453" s="1"/>
  <c r="F457"/>
  <c r="L457" s="1"/>
  <c r="N457" s="1"/>
  <c r="F461"/>
  <c r="L461" s="1"/>
  <c r="N461" s="1"/>
  <c r="F465"/>
  <c r="L465" s="1"/>
  <c r="N465" s="1"/>
  <c r="F473"/>
  <c r="L473" s="1"/>
  <c r="N473" s="1"/>
  <c r="F477"/>
  <c r="L477" s="1"/>
  <c r="N477" s="1"/>
  <c r="F481"/>
  <c r="L481" s="1"/>
  <c r="N481" s="1"/>
  <c r="F485"/>
  <c r="L485" s="1"/>
  <c r="N485" s="1"/>
  <c r="F489"/>
  <c r="L489" s="1"/>
  <c r="N489" s="1"/>
  <c r="F497"/>
  <c r="L497" s="1"/>
  <c r="N497" s="1"/>
  <c r="F505"/>
  <c r="F507" s="1"/>
  <c r="L507" s="1"/>
  <c r="K513"/>
  <c r="F514"/>
  <c r="K519"/>
  <c r="K524"/>
  <c r="F529"/>
  <c r="K530"/>
  <c r="K535"/>
  <c r="F549"/>
  <c r="K549"/>
  <c r="F553"/>
  <c r="L553" s="1"/>
  <c r="N553" s="1"/>
  <c r="K553"/>
  <c r="F557"/>
  <c r="L557" s="1"/>
  <c r="N557" s="1"/>
  <c r="K557"/>
  <c r="L572"/>
  <c r="N572" s="1"/>
  <c r="L576"/>
  <c r="N576" s="1"/>
  <c r="K599"/>
  <c r="K565"/>
  <c r="K569"/>
  <c r="K573"/>
  <c r="F574"/>
  <c r="J574"/>
  <c r="K577"/>
  <c r="F578"/>
  <c r="J578"/>
  <c r="E579"/>
  <c r="G581"/>
  <c r="H581" s="1"/>
  <c r="L581" s="1"/>
  <c r="N581" s="1"/>
  <c r="E583"/>
  <c r="G585"/>
  <c r="H585" s="1"/>
  <c r="L585" s="1"/>
  <c r="N585" s="1"/>
  <c r="F586"/>
  <c r="J586"/>
  <c r="K589"/>
  <c r="F590"/>
  <c r="J590"/>
  <c r="G593"/>
  <c r="H593" s="1"/>
  <c r="L593" s="1"/>
  <c r="N593" s="1"/>
  <c r="E595"/>
  <c r="G597"/>
  <c r="H597" s="1"/>
  <c r="L597" s="1"/>
  <c r="N597" s="1"/>
  <c r="G598"/>
  <c r="H598" s="1"/>
  <c r="K601"/>
  <c r="E608"/>
  <c r="I612"/>
  <c r="K625"/>
  <c r="E580"/>
  <c r="I580"/>
  <c r="J580" s="1"/>
  <c r="G582"/>
  <c r="H582" s="1"/>
  <c r="E584"/>
  <c r="I584"/>
  <c r="J584" s="1"/>
  <c r="C608"/>
  <c r="C609" s="1"/>
  <c r="C610" s="1"/>
  <c r="C611" s="1"/>
  <c r="C612" s="1"/>
  <c r="C613" s="1"/>
  <c r="H613" s="1"/>
  <c r="C621"/>
  <c r="C622" s="1"/>
  <c r="C623" s="1"/>
  <c r="C624" s="1"/>
  <c r="C625" s="1"/>
  <c r="C626" s="1"/>
  <c r="C627" s="1"/>
  <c r="J627" s="1"/>
  <c r="G594"/>
  <c r="H594" s="1"/>
  <c r="E596"/>
  <c r="I596"/>
  <c r="J596" s="1"/>
  <c r="H600"/>
  <c r="K611"/>
  <c r="H621"/>
  <c r="K621"/>
  <c r="K575"/>
  <c r="C614"/>
  <c r="F614" s="1"/>
  <c r="C601"/>
  <c r="F601" s="1"/>
  <c r="H586"/>
  <c r="K587"/>
  <c r="K591"/>
  <c r="J598"/>
  <c r="F599"/>
  <c r="L599" s="1"/>
  <c r="N599" s="1"/>
  <c r="J607"/>
  <c r="I608"/>
  <c r="G610"/>
  <c r="K605"/>
  <c r="E612"/>
  <c r="K623"/>
  <c r="K627"/>
  <c r="K592"/>
  <c r="F607"/>
  <c r="J600"/>
  <c r="H612"/>
  <c r="H607"/>
  <c r="K609"/>
  <c r="K602"/>
  <c r="K606"/>
  <c r="K614"/>
  <c r="K618"/>
  <c r="G622"/>
  <c r="E624"/>
  <c r="I624"/>
  <c r="G626"/>
  <c r="K633"/>
  <c r="K615"/>
  <c r="K619"/>
  <c r="K600"/>
  <c r="K604"/>
  <c r="K616"/>
  <c r="K620"/>
  <c r="J632"/>
  <c r="L632" s="1"/>
  <c r="N632" s="1"/>
  <c r="J105" i="5"/>
  <c r="J42" s="1"/>
  <c r="L148"/>
  <c r="J150"/>
  <c r="L98"/>
  <c r="K8"/>
  <c r="L79"/>
  <c r="H86"/>
  <c r="H38" s="1"/>
  <c r="L77"/>
  <c r="L208"/>
  <c r="H105"/>
  <c r="H42" s="1"/>
  <c r="H150"/>
  <c r="H145" s="1"/>
  <c r="F41"/>
  <c r="F96"/>
  <c r="L102"/>
  <c r="H45"/>
  <c r="L45" s="1"/>
  <c r="L117"/>
  <c r="L121"/>
  <c r="H48"/>
  <c r="H65"/>
  <c r="H37"/>
  <c r="L37" s="1"/>
  <c r="L80"/>
  <c r="J101"/>
  <c r="L114"/>
  <c r="H44"/>
  <c r="L44" s="1"/>
  <c r="F82"/>
  <c r="F38"/>
  <c r="L131"/>
  <c r="H136"/>
  <c r="F8"/>
  <c r="L8" s="1"/>
  <c r="H68"/>
  <c r="J69"/>
  <c r="J71"/>
  <c r="J73"/>
  <c r="F61"/>
  <c r="F62" s="1"/>
  <c r="F33" s="1"/>
  <c r="L62"/>
  <c r="F69"/>
  <c r="K69"/>
  <c r="F71"/>
  <c r="K71"/>
  <c r="F73"/>
  <c r="K73"/>
  <c r="L76"/>
  <c r="K98"/>
  <c r="F104"/>
  <c r="L104" s="1"/>
  <c r="L108"/>
  <c r="K113"/>
  <c r="L113"/>
  <c r="L116"/>
  <c r="F130"/>
  <c r="L130" s="1"/>
  <c r="K139"/>
  <c r="K147"/>
  <c r="F147"/>
  <c r="L147" s="1"/>
  <c r="L168"/>
  <c r="J169"/>
  <c r="J49" s="1"/>
  <c r="J64"/>
  <c r="J65" s="1"/>
  <c r="J34" s="1"/>
  <c r="J93"/>
  <c r="L97"/>
  <c r="H96"/>
  <c r="H41"/>
  <c r="L103"/>
  <c r="K103"/>
  <c r="H109"/>
  <c r="L109" s="1"/>
  <c r="K142"/>
  <c r="L149"/>
  <c r="K149"/>
  <c r="K154"/>
  <c r="F154"/>
  <c r="L154" s="1"/>
  <c r="H49"/>
  <c r="K64"/>
  <c r="J86"/>
  <c r="L85"/>
  <c r="H82"/>
  <c r="H94"/>
  <c r="L92"/>
  <c r="H143"/>
  <c r="L146"/>
  <c r="H207"/>
  <c r="L207" s="1"/>
  <c r="L173"/>
  <c r="H70"/>
  <c r="L70" s="1"/>
  <c r="H72"/>
  <c r="L72" s="1"/>
  <c r="L86"/>
  <c r="L82" s="1"/>
  <c r="H89"/>
  <c r="H39" s="1"/>
  <c r="L39" s="1"/>
  <c r="F124"/>
  <c r="L124" s="1"/>
  <c r="F128"/>
  <c r="L128" s="1"/>
  <c r="K131"/>
  <c r="K133"/>
  <c r="K135"/>
  <c r="H65" i="6"/>
  <c r="F156" i="5"/>
  <c r="L156" s="1"/>
  <c r="F158"/>
  <c r="L158" s="1"/>
  <c r="F160"/>
  <c r="L160" s="1"/>
  <c r="L161"/>
  <c r="K164"/>
  <c r="F166"/>
  <c r="H8" i="6"/>
  <c r="L8" s="1"/>
  <c r="K61"/>
  <c r="F64"/>
  <c r="F65" s="1"/>
  <c r="F34" s="1"/>
  <c r="K64"/>
  <c r="J74"/>
  <c r="L104"/>
  <c r="L167" i="5"/>
  <c r="L61" i="6"/>
  <c r="L79"/>
  <c r="H89"/>
  <c r="H39" s="1"/>
  <c r="L39" s="1"/>
  <c r="L88"/>
  <c r="H41"/>
  <c r="H96"/>
  <c r="L103"/>
  <c r="H105"/>
  <c r="H111"/>
  <c r="L108"/>
  <c r="L117"/>
  <c r="H45"/>
  <c r="L45" s="1"/>
  <c r="J213" i="5"/>
  <c r="H62" i="6"/>
  <c r="L71"/>
  <c r="K79"/>
  <c r="J150"/>
  <c r="J64"/>
  <c r="J65" s="1"/>
  <c r="J34" s="1"/>
  <c r="L68"/>
  <c r="H74"/>
  <c r="F69"/>
  <c r="F74" s="1"/>
  <c r="K69"/>
  <c r="F71"/>
  <c r="K71"/>
  <c r="F73"/>
  <c r="L73" s="1"/>
  <c r="K73"/>
  <c r="H77"/>
  <c r="L76"/>
  <c r="H37"/>
  <c r="L37" s="1"/>
  <c r="L80"/>
  <c r="H86"/>
  <c r="L83"/>
  <c r="L93"/>
  <c r="J94"/>
  <c r="L139"/>
  <c r="H143"/>
  <c r="H92"/>
  <c r="K98"/>
  <c r="F105"/>
  <c r="K110"/>
  <c r="K116"/>
  <c r="L116"/>
  <c r="F121"/>
  <c r="F125"/>
  <c r="L125" s="1"/>
  <c r="F129"/>
  <c r="L129" s="1"/>
  <c r="H131"/>
  <c r="H133"/>
  <c r="L133" s="1"/>
  <c r="H135"/>
  <c r="L135" s="1"/>
  <c r="H146"/>
  <c r="F148"/>
  <c r="L148" s="1"/>
  <c r="K155"/>
  <c r="F155"/>
  <c r="L155" s="1"/>
  <c r="L173"/>
  <c r="H207"/>
  <c r="L207"/>
  <c r="L8" i="7"/>
  <c r="J85" i="6"/>
  <c r="L98"/>
  <c r="K103"/>
  <c r="K109"/>
  <c r="F86"/>
  <c r="L84"/>
  <c r="F99"/>
  <c r="K104"/>
  <c r="F150"/>
  <c r="K149"/>
  <c r="F149"/>
  <c r="L149" s="1"/>
  <c r="H113"/>
  <c r="K157"/>
  <c r="F157"/>
  <c r="L157" s="1"/>
  <c r="L168"/>
  <c r="J169"/>
  <c r="J49" s="1"/>
  <c r="H62" i="7"/>
  <c r="F159" i="6"/>
  <c r="L159" s="1"/>
  <c r="F161"/>
  <c r="F165"/>
  <c r="F210"/>
  <c r="L213"/>
  <c r="L212" s="1"/>
  <c r="K8" i="7"/>
  <c r="F38"/>
  <c r="L64"/>
  <c r="H65"/>
  <c r="J68"/>
  <c r="J74" s="1"/>
  <c r="F68"/>
  <c r="L76"/>
  <c r="H77"/>
  <c r="L83"/>
  <c r="H86"/>
  <c r="L105"/>
  <c r="L101" s="1"/>
  <c r="H101"/>
  <c r="H42"/>
  <c r="L167" i="6"/>
  <c r="J61" i="7"/>
  <c r="J62" s="1"/>
  <c r="J33" s="1"/>
  <c r="F61"/>
  <c r="F62" s="1"/>
  <c r="F33" s="1"/>
  <c r="H89"/>
  <c r="H39" s="1"/>
  <c r="L39" s="1"/>
  <c r="L88"/>
  <c r="L99"/>
  <c r="L96" s="1"/>
  <c r="L111"/>
  <c r="L107" s="1"/>
  <c r="H107"/>
  <c r="H43"/>
  <c r="L43" s="1"/>
  <c r="L117"/>
  <c r="H45"/>
  <c r="L45" s="1"/>
  <c r="L48"/>
  <c r="L69"/>
  <c r="J86"/>
  <c r="L85"/>
  <c r="L98"/>
  <c r="H99"/>
  <c r="F105"/>
  <c r="L102"/>
  <c r="H145"/>
  <c r="L150"/>
  <c r="L145" s="1"/>
  <c r="H48"/>
  <c r="O54"/>
  <c r="O216" s="1"/>
  <c r="L79"/>
  <c r="F99"/>
  <c r="L108"/>
  <c r="H114"/>
  <c r="L116"/>
  <c r="L131"/>
  <c r="K134"/>
  <c r="L173"/>
  <c r="H207"/>
  <c r="L207" s="1"/>
  <c r="H70"/>
  <c r="L70" s="1"/>
  <c r="H72"/>
  <c r="L72" s="1"/>
  <c r="L103"/>
  <c r="K104"/>
  <c r="K131"/>
  <c r="H132"/>
  <c r="L132" s="1"/>
  <c r="K135"/>
  <c r="K147"/>
  <c r="K149"/>
  <c r="K158"/>
  <c r="F158"/>
  <c r="L158" s="1"/>
  <c r="L165"/>
  <c r="J94"/>
  <c r="F121"/>
  <c r="F123"/>
  <c r="L123" s="1"/>
  <c r="F125"/>
  <c r="L125" s="1"/>
  <c r="K132"/>
  <c r="H133"/>
  <c r="L133" s="1"/>
  <c r="L147"/>
  <c r="L149"/>
  <c r="L161"/>
  <c r="K164"/>
  <c r="F164"/>
  <c r="L164" s="1"/>
  <c r="L167"/>
  <c r="F70"/>
  <c r="F72"/>
  <c r="L84"/>
  <c r="H143"/>
  <c r="L139"/>
  <c r="K156"/>
  <c r="F156"/>
  <c r="L156" s="1"/>
  <c r="K160"/>
  <c r="F160"/>
  <c r="L160" s="1"/>
  <c r="L168"/>
  <c r="I212"/>
  <c r="J213"/>
  <c r="L296" i="9" l="1"/>
  <c r="L297" s="1"/>
  <c r="N317"/>
  <c r="K316"/>
  <c r="H315" s="1"/>
  <c r="N316"/>
  <c r="K355"/>
  <c r="N355"/>
  <c r="K359"/>
  <c r="N359"/>
  <c r="K632"/>
  <c r="N633"/>
  <c r="F625"/>
  <c r="F622"/>
  <c r="J217"/>
  <c r="J117" s="1"/>
  <c r="J116" s="1"/>
  <c r="I79" s="1"/>
  <c r="I80" s="1"/>
  <c r="H537"/>
  <c r="H162" s="1"/>
  <c r="L162" s="1"/>
  <c r="F613"/>
  <c r="F609"/>
  <c r="J610"/>
  <c r="L590"/>
  <c r="N590" s="1"/>
  <c r="L574"/>
  <c r="N574" s="1"/>
  <c r="J601"/>
  <c r="H622"/>
  <c r="H623"/>
  <c r="H624"/>
  <c r="L534"/>
  <c r="N534" s="1"/>
  <c r="F501"/>
  <c r="E149" s="1"/>
  <c r="F149" s="1"/>
  <c r="L149" s="1"/>
  <c r="L122"/>
  <c r="L600"/>
  <c r="N600" s="1"/>
  <c r="H627"/>
  <c r="J614"/>
  <c r="J626"/>
  <c r="K598"/>
  <c r="J624"/>
  <c r="K622"/>
  <c r="F627"/>
  <c r="H610"/>
  <c r="J625"/>
  <c r="J622"/>
  <c r="H608"/>
  <c r="J623"/>
  <c r="K597"/>
  <c r="L265"/>
  <c r="L266" s="1"/>
  <c r="N252"/>
  <c r="L636"/>
  <c r="J636"/>
  <c r="J168" s="1"/>
  <c r="L168" s="1"/>
  <c r="K585"/>
  <c r="L582"/>
  <c r="N582" s="1"/>
  <c r="L469"/>
  <c r="N449"/>
  <c r="K582"/>
  <c r="J364"/>
  <c r="J140" s="1"/>
  <c r="J139" s="1"/>
  <c r="F621"/>
  <c r="H626"/>
  <c r="F626"/>
  <c r="J621"/>
  <c r="F623"/>
  <c r="H625"/>
  <c r="F610"/>
  <c r="J611"/>
  <c r="N533"/>
  <c r="L543"/>
  <c r="N539"/>
  <c r="L277"/>
  <c r="L278" s="1"/>
  <c r="N273"/>
  <c r="L125"/>
  <c r="N249"/>
  <c r="N208" i="5"/>
  <c r="K584" i="9"/>
  <c r="F584"/>
  <c r="L584" s="1"/>
  <c r="N584" s="1"/>
  <c r="L549"/>
  <c r="N549" s="1"/>
  <c r="L512"/>
  <c r="N512" s="1"/>
  <c r="L203"/>
  <c r="L248"/>
  <c r="L249" s="1"/>
  <c r="H364"/>
  <c r="J613"/>
  <c r="J608"/>
  <c r="H601"/>
  <c r="C602"/>
  <c r="H611"/>
  <c r="K610"/>
  <c r="F177"/>
  <c r="J609"/>
  <c r="K593"/>
  <c r="K579"/>
  <c r="F579"/>
  <c r="L579" s="1"/>
  <c r="N579" s="1"/>
  <c r="L598"/>
  <c r="N598" s="1"/>
  <c r="L492"/>
  <c r="L501"/>
  <c r="F446"/>
  <c r="F146" s="1"/>
  <c r="L146" s="1"/>
  <c r="L425"/>
  <c r="C556"/>
  <c r="F556" s="1"/>
  <c r="L556" s="1"/>
  <c r="N556" s="1"/>
  <c r="F555"/>
  <c r="L555" s="1"/>
  <c r="N555" s="1"/>
  <c r="F296"/>
  <c r="F297" s="1"/>
  <c r="H79"/>
  <c r="G80"/>
  <c r="L207"/>
  <c r="K612"/>
  <c r="F612"/>
  <c r="K595"/>
  <c r="F595"/>
  <c r="L595" s="1"/>
  <c r="N595" s="1"/>
  <c r="L505"/>
  <c r="N505" s="1"/>
  <c r="E153"/>
  <c r="F153" s="1"/>
  <c r="F150" s="1"/>
  <c r="L150" s="1"/>
  <c r="F174"/>
  <c r="C615"/>
  <c r="H614"/>
  <c r="J612"/>
  <c r="K608"/>
  <c r="F608"/>
  <c r="K583"/>
  <c r="F583"/>
  <c r="L583" s="1"/>
  <c r="N583" s="1"/>
  <c r="L594"/>
  <c r="N594" s="1"/>
  <c r="F469"/>
  <c r="F147" s="1"/>
  <c r="L147" s="1"/>
  <c r="F492"/>
  <c r="F148" s="1"/>
  <c r="L148" s="1"/>
  <c r="C552"/>
  <c r="F552" s="1"/>
  <c r="L552" s="1"/>
  <c r="N552" s="1"/>
  <c r="F551"/>
  <c r="L551" s="1"/>
  <c r="N551" s="1"/>
  <c r="L423"/>
  <c r="J128"/>
  <c r="J280"/>
  <c r="J299" s="1"/>
  <c r="K624"/>
  <c r="F624"/>
  <c r="K626"/>
  <c r="L607"/>
  <c r="N607" s="1"/>
  <c r="F611"/>
  <c r="H609"/>
  <c r="K596"/>
  <c r="F596"/>
  <c r="L596" s="1"/>
  <c r="N596" s="1"/>
  <c r="K580"/>
  <c r="F580"/>
  <c r="L580" s="1"/>
  <c r="N580" s="1"/>
  <c r="L586"/>
  <c r="N586" s="1"/>
  <c r="K581"/>
  <c r="L578"/>
  <c r="N578" s="1"/>
  <c r="L529"/>
  <c r="N529" s="1"/>
  <c r="F159"/>
  <c r="L159" s="1"/>
  <c r="K594"/>
  <c r="K214"/>
  <c r="F214"/>
  <c r="L214" s="1"/>
  <c r="L528"/>
  <c r="H158"/>
  <c r="L158" s="1"/>
  <c r="F423"/>
  <c r="H280"/>
  <c r="H128"/>
  <c r="H291"/>
  <c r="L290"/>
  <c r="L291" s="1"/>
  <c r="J74" i="5"/>
  <c r="J35" s="1"/>
  <c r="F74"/>
  <c r="F67" s="1"/>
  <c r="L73"/>
  <c r="J145"/>
  <c r="J48"/>
  <c r="F150"/>
  <c r="L150" s="1"/>
  <c r="L145" s="1"/>
  <c r="H101"/>
  <c r="L71"/>
  <c r="F105"/>
  <c r="L105" s="1"/>
  <c r="L101" s="1"/>
  <c r="F67" i="6"/>
  <c r="F35"/>
  <c r="J67" i="5"/>
  <c r="F96" i="7"/>
  <c r="F41"/>
  <c r="H96"/>
  <c r="H41"/>
  <c r="L89"/>
  <c r="F74"/>
  <c r="H82" i="6"/>
  <c r="H38"/>
  <c r="J212" i="7"/>
  <c r="J51" s="1"/>
  <c r="L213"/>
  <c r="L212" s="1"/>
  <c r="H138"/>
  <c r="L143"/>
  <c r="L138" s="1"/>
  <c r="H47"/>
  <c r="L47" s="1"/>
  <c r="F162"/>
  <c r="F101"/>
  <c r="F42"/>
  <c r="L42" s="1"/>
  <c r="L77"/>
  <c r="H36"/>
  <c r="L36" s="1"/>
  <c r="J67"/>
  <c r="J35"/>
  <c r="F172" i="6"/>
  <c r="F50"/>
  <c r="L61" i="7"/>
  <c r="F96" i="6"/>
  <c r="F41"/>
  <c r="L41" s="1"/>
  <c r="L68" i="7"/>
  <c r="I209" i="6"/>
  <c r="H210"/>
  <c r="H94"/>
  <c r="L92"/>
  <c r="J91"/>
  <c r="J40"/>
  <c r="H67"/>
  <c r="H35"/>
  <c r="L213" i="5"/>
  <c r="L212" s="1"/>
  <c r="J212"/>
  <c r="J51" s="1"/>
  <c r="L65" i="6"/>
  <c r="H34"/>
  <c r="H210" i="5"/>
  <c r="I209"/>
  <c r="L143"/>
  <c r="L138" s="1"/>
  <c r="H47"/>
  <c r="L47" s="1"/>
  <c r="H138"/>
  <c r="L99"/>
  <c r="L96" s="1"/>
  <c r="L61"/>
  <c r="L136"/>
  <c r="L119" s="1"/>
  <c r="H119"/>
  <c r="H46"/>
  <c r="H34"/>
  <c r="L65"/>
  <c r="F136"/>
  <c r="L41"/>
  <c r="F120" i="7"/>
  <c r="F136"/>
  <c r="L121"/>
  <c r="I209"/>
  <c r="H210"/>
  <c r="H74"/>
  <c r="L65"/>
  <c r="H34"/>
  <c r="L34" s="1"/>
  <c r="L38"/>
  <c r="L165" i="6"/>
  <c r="F166"/>
  <c r="L62" i="7"/>
  <c r="H33"/>
  <c r="L33" s="1"/>
  <c r="F145" i="6"/>
  <c r="F48"/>
  <c r="F120"/>
  <c r="F136"/>
  <c r="L121"/>
  <c r="F101"/>
  <c r="F42"/>
  <c r="L74"/>
  <c r="L67" s="1"/>
  <c r="J145"/>
  <c r="J48"/>
  <c r="J67"/>
  <c r="J35"/>
  <c r="L64"/>
  <c r="J94" i="5"/>
  <c r="L93"/>
  <c r="L94" s="1"/>
  <c r="L91" s="1"/>
  <c r="H111"/>
  <c r="L69"/>
  <c r="F120"/>
  <c r="J82" i="7"/>
  <c r="J38"/>
  <c r="L86"/>
  <c r="L82" s="1"/>
  <c r="H82"/>
  <c r="H38"/>
  <c r="L161" i="6"/>
  <c r="F162"/>
  <c r="H114"/>
  <c r="L113"/>
  <c r="F38"/>
  <c r="F82"/>
  <c r="H136"/>
  <c r="L131"/>
  <c r="H138"/>
  <c r="H47"/>
  <c r="L47" s="1"/>
  <c r="L143"/>
  <c r="L138" s="1"/>
  <c r="L69"/>
  <c r="L111"/>
  <c r="L107" s="1"/>
  <c r="H107"/>
  <c r="H43"/>
  <c r="L43" s="1"/>
  <c r="L166" i="5"/>
  <c r="L163" s="1"/>
  <c r="F163"/>
  <c r="F162"/>
  <c r="H91"/>
  <c r="H40"/>
  <c r="J82"/>
  <c r="J38"/>
  <c r="L38" s="1"/>
  <c r="F35"/>
  <c r="F42"/>
  <c r="L42" s="1"/>
  <c r="L114" i="7"/>
  <c r="H44"/>
  <c r="L44" s="1"/>
  <c r="J91"/>
  <c r="J40"/>
  <c r="L40" s="1"/>
  <c r="F166"/>
  <c r="H136"/>
  <c r="J86" i="6"/>
  <c r="L85"/>
  <c r="H150"/>
  <c r="L146"/>
  <c r="L99"/>
  <c r="L96" s="1"/>
  <c r="H36"/>
  <c r="L36" s="1"/>
  <c r="L77"/>
  <c r="L62"/>
  <c r="H33"/>
  <c r="L105"/>
  <c r="L101" s="1"/>
  <c r="H42"/>
  <c r="H101"/>
  <c r="L89"/>
  <c r="L34"/>
  <c r="F48" i="5"/>
  <c r="L48" s="1"/>
  <c r="L33"/>
  <c r="L68"/>
  <c r="H74"/>
  <c r="L64"/>
  <c r="L601" i="9" l="1"/>
  <c r="N601" s="1"/>
  <c r="L537"/>
  <c r="J79"/>
  <c r="J315"/>
  <c r="J329" s="1"/>
  <c r="J137" s="1"/>
  <c r="H329"/>
  <c r="L624"/>
  <c r="N624" s="1"/>
  <c r="L613"/>
  <c r="N613" s="1"/>
  <c r="O246"/>
  <c r="O247"/>
  <c r="O243"/>
  <c r="O244"/>
  <c r="O245"/>
  <c r="L609"/>
  <c r="N609" s="1"/>
  <c r="L614"/>
  <c r="N614" s="1"/>
  <c r="L622"/>
  <c r="N622" s="1"/>
  <c r="L625"/>
  <c r="N625" s="1"/>
  <c r="L627"/>
  <c r="N627" s="1"/>
  <c r="L610"/>
  <c r="N610" s="1"/>
  <c r="L626"/>
  <c r="N626" s="1"/>
  <c r="L611"/>
  <c r="N611" s="1"/>
  <c r="J90"/>
  <c r="L623"/>
  <c r="N623" s="1"/>
  <c r="L280"/>
  <c r="L299" s="1"/>
  <c r="L621"/>
  <c r="N621" s="1"/>
  <c r="L446"/>
  <c r="L508" s="1"/>
  <c r="N425"/>
  <c r="L608"/>
  <c r="N608" s="1"/>
  <c r="N266"/>
  <c r="L177"/>
  <c r="C603"/>
  <c r="H602"/>
  <c r="F602"/>
  <c r="J602"/>
  <c r="L179"/>
  <c r="F179"/>
  <c r="L128"/>
  <c r="J119"/>
  <c r="C616"/>
  <c r="J615"/>
  <c r="F615"/>
  <c r="H615"/>
  <c r="F134"/>
  <c r="F299"/>
  <c r="H131"/>
  <c r="H299"/>
  <c r="J171"/>
  <c r="L178"/>
  <c r="F178"/>
  <c r="L217"/>
  <c r="F508"/>
  <c r="F145"/>
  <c r="L174"/>
  <c r="F94"/>
  <c r="L94" s="1"/>
  <c r="L612"/>
  <c r="N612" s="1"/>
  <c r="H80"/>
  <c r="G81"/>
  <c r="J172"/>
  <c r="L172" s="1"/>
  <c r="L364"/>
  <c r="H140"/>
  <c r="F217"/>
  <c r="F117" s="1"/>
  <c r="F570"/>
  <c r="I81"/>
  <c r="J80"/>
  <c r="F145" i="5"/>
  <c r="F101"/>
  <c r="J82" i="6"/>
  <c r="J38"/>
  <c r="L136" i="7"/>
  <c r="L119" s="1"/>
  <c r="H119"/>
  <c r="H46"/>
  <c r="H46" i="6"/>
  <c r="L136"/>
  <c r="L119" s="1"/>
  <c r="H119"/>
  <c r="H44"/>
  <c r="L44" s="1"/>
  <c r="L114"/>
  <c r="F119"/>
  <c r="F46"/>
  <c r="K209" i="7"/>
  <c r="J209"/>
  <c r="L34" i="5"/>
  <c r="L74" i="7"/>
  <c r="L67" s="1"/>
  <c r="I11"/>
  <c r="L51"/>
  <c r="L86" i="6"/>
  <c r="L82" s="1"/>
  <c r="F67" i="7"/>
  <c r="F35"/>
  <c r="L35" i="6"/>
  <c r="H35" i="5"/>
  <c r="L35" s="1"/>
  <c r="H67"/>
  <c r="F163" i="7"/>
  <c r="L166"/>
  <c r="L163" s="1"/>
  <c r="L162" i="5"/>
  <c r="L153" s="1"/>
  <c r="F169"/>
  <c r="F153"/>
  <c r="L38" i="6"/>
  <c r="F169"/>
  <c r="F153"/>
  <c r="L162"/>
  <c r="L153" s="1"/>
  <c r="H43" i="5"/>
  <c r="L43" s="1"/>
  <c r="L111"/>
  <c r="L107" s="1"/>
  <c r="H107"/>
  <c r="J91"/>
  <c r="J40"/>
  <c r="L42" i="6"/>
  <c r="F163"/>
  <c r="L166"/>
  <c r="L163" s="1"/>
  <c r="L94"/>
  <c r="L91" s="1"/>
  <c r="L41" i="7"/>
  <c r="L74" i="5"/>
  <c r="L67" s="1"/>
  <c r="H145" i="6"/>
  <c r="H48"/>
  <c r="L48" s="1"/>
  <c r="L150"/>
  <c r="L145" s="1"/>
  <c r="H67" i="7"/>
  <c r="H35"/>
  <c r="F119"/>
  <c r="F46"/>
  <c r="L46" s="1"/>
  <c r="F119" i="5"/>
  <c r="F46"/>
  <c r="K209"/>
  <c r="J209"/>
  <c r="H40" i="6"/>
  <c r="L40" s="1"/>
  <c r="H91"/>
  <c r="H172"/>
  <c r="H50"/>
  <c r="H32"/>
  <c r="G6" s="1"/>
  <c r="L33"/>
  <c r="H32" i="7"/>
  <c r="G6" s="1"/>
  <c r="H172"/>
  <c r="H50"/>
  <c r="H172" i="5"/>
  <c r="H50"/>
  <c r="I11"/>
  <c r="L51"/>
  <c r="K209" i="6"/>
  <c r="J209"/>
  <c r="F169" i="7"/>
  <c r="F153"/>
  <c r="L162"/>
  <c r="L153" s="1"/>
  <c r="L315" i="9" l="1"/>
  <c r="N315" s="1"/>
  <c r="H137"/>
  <c r="L329"/>
  <c r="J89"/>
  <c r="J136"/>
  <c r="O263"/>
  <c r="O259"/>
  <c r="O255"/>
  <c r="O264"/>
  <c r="O260"/>
  <c r="O256"/>
  <c r="O252"/>
  <c r="O261"/>
  <c r="O257"/>
  <c r="O253"/>
  <c r="O262"/>
  <c r="O258"/>
  <c r="O254"/>
  <c r="O249"/>
  <c r="I82"/>
  <c r="J81"/>
  <c r="L570"/>
  <c r="F166"/>
  <c r="H81"/>
  <c r="G82"/>
  <c r="L615"/>
  <c r="N615" s="1"/>
  <c r="C604"/>
  <c r="J603"/>
  <c r="F603"/>
  <c r="H603"/>
  <c r="L117"/>
  <c r="F116"/>
  <c r="E79" s="1"/>
  <c r="F144"/>
  <c r="L145"/>
  <c r="L171"/>
  <c r="L170" s="1"/>
  <c r="J93"/>
  <c r="L93" s="1"/>
  <c r="J170"/>
  <c r="L131"/>
  <c r="H119"/>
  <c r="G88" s="1"/>
  <c r="H88" s="1"/>
  <c r="I88"/>
  <c r="J88" s="1"/>
  <c r="F180"/>
  <c r="F176" s="1"/>
  <c r="F100" s="1"/>
  <c r="F52" s="1"/>
  <c r="H90"/>
  <c r="L90" s="1"/>
  <c r="L140"/>
  <c r="L139" s="1"/>
  <c r="H139"/>
  <c r="F119"/>
  <c r="E88" s="1"/>
  <c r="F88" s="1"/>
  <c r="L134"/>
  <c r="J616"/>
  <c r="F616"/>
  <c r="C617"/>
  <c r="H616"/>
  <c r="L602"/>
  <c r="N602" s="1"/>
  <c r="H6" i="6"/>
  <c r="H9" s="1"/>
  <c r="H5" s="1"/>
  <c r="G7"/>
  <c r="H7" s="1"/>
  <c r="L46" i="5"/>
  <c r="J210" i="7"/>
  <c r="L209"/>
  <c r="J210" i="6"/>
  <c r="L209"/>
  <c r="F152" i="7"/>
  <c r="F49"/>
  <c r="L49" s="1"/>
  <c r="L169"/>
  <c r="L152" s="1"/>
  <c r="K11" i="5"/>
  <c r="J11"/>
  <c r="L11" s="1"/>
  <c r="F152"/>
  <c r="F49"/>
  <c r="L49" s="1"/>
  <c r="L169"/>
  <c r="L152" s="1"/>
  <c r="J210"/>
  <c r="L209"/>
  <c r="F152" i="6"/>
  <c r="F49"/>
  <c r="L49" s="1"/>
  <c r="L169"/>
  <c r="L152" s="1"/>
  <c r="L35" i="7"/>
  <c r="F32"/>
  <c r="K11"/>
  <c r="J11"/>
  <c r="L11" s="1"/>
  <c r="H32" i="5"/>
  <c r="G6" s="1"/>
  <c r="L46" i="6"/>
  <c r="F32"/>
  <c r="H6" i="7"/>
  <c r="G7"/>
  <c r="H7" s="1"/>
  <c r="L40" i="5"/>
  <c r="H89" i="9" l="1"/>
  <c r="L89" s="1"/>
  <c r="H136"/>
  <c r="L136" s="1"/>
  <c r="L137"/>
  <c r="O266"/>
  <c r="L616"/>
  <c r="N616" s="1"/>
  <c r="L88"/>
  <c r="C618"/>
  <c r="H617"/>
  <c r="F617"/>
  <c r="J617"/>
  <c r="L52"/>
  <c r="F6"/>
  <c r="L6" s="1"/>
  <c r="F143"/>
  <c r="L144"/>
  <c r="Q116"/>
  <c r="L116"/>
  <c r="L603"/>
  <c r="N603" s="1"/>
  <c r="L180"/>
  <c r="L176" s="1"/>
  <c r="L100" s="1"/>
  <c r="L119"/>
  <c r="K88" s="1"/>
  <c r="K79"/>
  <c r="E80"/>
  <c r="F79"/>
  <c r="H82"/>
  <c r="G83"/>
  <c r="I83"/>
  <c r="J82"/>
  <c r="C605"/>
  <c r="F604"/>
  <c r="J604"/>
  <c r="H604"/>
  <c r="L166"/>
  <c r="J172" i="5"/>
  <c r="J50"/>
  <c r="L210"/>
  <c r="L172" s="1"/>
  <c r="J172" i="7"/>
  <c r="J50"/>
  <c r="L210"/>
  <c r="L172" s="1"/>
  <c r="E6"/>
  <c r="J172" i="6"/>
  <c r="J50"/>
  <c r="L210"/>
  <c r="L172" s="1"/>
  <c r="E6"/>
  <c r="L228"/>
  <c r="R6" s="1"/>
  <c r="L216"/>
  <c r="F32" i="5"/>
  <c r="H9" i="7"/>
  <c r="H5" s="1"/>
  <c r="H6" i="5"/>
  <c r="G7"/>
  <c r="H7" s="1"/>
  <c r="L216"/>
  <c r="L617" i="9" l="1"/>
  <c r="N617" s="1"/>
  <c r="I84"/>
  <c r="J83"/>
  <c r="K80"/>
  <c r="E81"/>
  <c r="F80"/>
  <c r="L80" s="1"/>
  <c r="L604"/>
  <c r="N604" s="1"/>
  <c r="H83"/>
  <c r="G84"/>
  <c r="C619"/>
  <c r="H618"/>
  <c r="J618"/>
  <c r="F618"/>
  <c r="L79"/>
  <c r="H605"/>
  <c r="C606"/>
  <c r="J605"/>
  <c r="F605"/>
  <c r="L143"/>
  <c r="E7" i="7"/>
  <c r="F6"/>
  <c r="J32" i="6"/>
  <c r="L50"/>
  <c r="L50" i="5"/>
  <c r="J32"/>
  <c r="I6" s="1"/>
  <c r="H9"/>
  <c r="H5" s="1"/>
  <c r="E6"/>
  <c r="E7" i="6"/>
  <c r="F6"/>
  <c r="J32" i="7"/>
  <c r="L50"/>
  <c r="H84" i="9" l="1"/>
  <c r="G85"/>
  <c r="K81"/>
  <c r="E82"/>
  <c r="F81"/>
  <c r="H606"/>
  <c r="F606"/>
  <c r="J606"/>
  <c r="C620"/>
  <c r="J619"/>
  <c r="F619"/>
  <c r="H619"/>
  <c r="L605"/>
  <c r="N605" s="1"/>
  <c r="L618"/>
  <c r="N618" s="1"/>
  <c r="I85"/>
  <c r="J84"/>
  <c r="L32" i="5"/>
  <c r="S6" s="1"/>
  <c r="I6" i="7"/>
  <c r="L32"/>
  <c r="J6" i="5"/>
  <c r="I7"/>
  <c r="J7" s="1"/>
  <c r="E7"/>
  <c r="F6"/>
  <c r="K6"/>
  <c r="F9" i="7"/>
  <c r="F5" s="1"/>
  <c r="F7" i="6"/>
  <c r="I6"/>
  <c r="L32"/>
  <c r="F7" i="7"/>
  <c r="L619" i="9" l="1"/>
  <c r="N619" s="1"/>
  <c r="H85"/>
  <c r="G86"/>
  <c r="K82"/>
  <c r="E83"/>
  <c r="F82"/>
  <c r="L82" s="1"/>
  <c r="L81"/>
  <c r="J620"/>
  <c r="J628" s="1"/>
  <c r="F620"/>
  <c r="H620"/>
  <c r="H628" s="1"/>
  <c r="I86"/>
  <c r="J85"/>
  <c r="L606"/>
  <c r="N606" s="1"/>
  <c r="J9" i="5"/>
  <c r="J5" s="1"/>
  <c r="L6"/>
  <c r="F7"/>
  <c r="L7" s="1"/>
  <c r="K7"/>
  <c r="I7" i="6"/>
  <c r="J6"/>
  <c r="K6"/>
  <c r="T6" i="5"/>
  <c r="F9" i="6"/>
  <c r="F5" s="1"/>
  <c r="I7" i="7"/>
  <c r="J6"/>
  <c r="K6"/>
  <c r="J638" i="9" l="1"/>
  <c r="J167"/>
  <c r="H638"/>
  <c r="H167"/>
  <c r="I87"/>
  <c r="J87" s="1"/>
  <c r="J86"/>
  <c r="K83"/>
  <c r="E84"/>
  <c r="F83"/>
  <c r="L620"/>
  <c r="N620" s="1"/>
  <c r="N638" s="1"/>
  <c r="F628"/>
  <c r="H86"/>
  <c r="G87"/>
  <c r="H87" s="1"/>
  <c r="J7" i="7"/>
  <c r="L7" s="1"/>
  <c r="K7"/>
  <c r="N141" i="6"/>
  <c r="N110"/>
  <c r="N177"/>
  <c r="N182"/>
  <c r="N124"/>
  <c r="N132"/>
  <c r="N134"/>
  <c r="N72"/>
  <c r="N102"/>
  <c r="N126"/>
  <c r="N160"/>
  <c r="N181"/>
  <c r="N197"/>
  <c r="N186"/>
  <c r="N202"/>
  <c r="N142"/>
  <c r="N179"/>
  <c r="N195"/>
  <c r="N188"/>
  <c r="N204"/>
  <c r="N128"/>
  <c r="N70"/>
  <c r="N109"/>
  <c r="N127"/>
  <c r="N140"/>
  <c r="N185"/>
  <c r="N201"/>
  <c r="N174"/>
  <c r="N190"/>
  <c r="N206"/>
  <c r="N158"/>
  <c r="N183"/>
  <c r="N199"/>
  <c r="N176"/>
  <c r="N192"/>
  <c r="N122"/>
  <c r="N130"/>
  <c r="N189"/>
  <c r="N205"/>
  <c r="N178"/>
  <c r="N194"/>
  <c r="N208"/>
  <c r="N147"/>
  <c r="N164"/>
  <c r="N187"/>
  <c r="N203"/>
  <c r="N180"/>
  <c r="N196"/>
  <c r="N123"/>
  <c r="N97"/>
  <c r="N156"/>
  <c r="N193"/>
  <c r="N154"/>
  <c r="N198"/>
  <c r="N175"/>
  <c r="N191"/>
  <c r="N184"/>
  <c r="N200"/>
  <c r="N129"/>
  <c r="N167"/>
  <c r="N157"/>
  <c r="N125"/>
  <c r="N173"/>
  <c r="N68"/>
  <c r="N71"/>
  <c r="N73"/>
  <c r="N103"/>
  <c r="N133"/>
  <c r="N108"/>
  <c r="N149"/>
  <c r="N98"/>
  <c r="N116"/>
  <c r="N83"/>
  <c r="N88"/>
  <c r="N61"/>
  <c r="N155"/>
  <c r="N79"/>
  <c r="N148"/>
  <c r="N76"/>
  <c r="N159"/>
  <c r="N135"/>
  <c r="N104"/>
  <c r="N84"/>
  <c r="N93"/>
  <c r="N139"/>
  <c r="N69"/>
  <c r="N92"/>
  <c r="N161"/>
  <c r="N113"/>
  <c r="N146"/>
  <c r="N64"/>
  <c r="N165"/>
  <c r="N85"/>
  <c r="N131"/>
  <c r="N121"/>
  <c r="N209"/>
  <c r="S6"/>
  <c r="L6"/>
  <c r="L9" i="5"/>
  <c r="L5" s="1"/>
  <c r="O142" i="7"/>
  <c r="O140"/>
  <c r="T6"/>
  <c r="O199"/>
  <c r="O200"/>
  <c r="O186"/>
  <c r="O146"/>
  <c r="O190"/>
  <c r="O157"/>
  <c r="O181"/>
  <c r="O201"/>
  <c r="O195"/>
  <c r="O203"/>
  <c r="O191"/>
  <c r="O184"/>
  <c r="O204"/>
  <c r="O71"/>
  <c r="O113"/>
  <c r="O154"/>
  <c r="O93"/>
  <c r="O109"/>
  <c r="O104"/>
  <c r="O134"/>
  <c r="O182"/>
  <c r="O202"/>
  <c r="O127"/>
  <c r="O193"/>
  <c r="O187"/>
  <c r="O183"/>
  <c r="O196"/>
  <c r="O128"/>
  <c r="O174"/>
  <c r="O122"/>
  <c r="O110"/>
  <c r="O135"/>
  <c r="O130"/>
  <c r="O97"/>
  <c r="O129"/>
  <c r="O124"/>
  <c r="O155"/>
  <c r="O178"/>
  <c r="O188"/>
  <c r="O198"/>
  <c r="O148"/>
  <c r="O206"/>
  <c r="O177"/>
  <c r="O185"/>
  <c r="O197"/>
  <c r="O205"/>
  <c r="O175"/>
  <c r="O141"/>
  <c r="O73"/>
  <c r="O176"/>
  <c r="O126"/>
  <c r="O159"/>
  <c r="O179"/>
  <c r="O189"/>
  <c r="O208"/>
  <c r="O92"/>
  <c r="O180"/>
  <c r="O192"/>
  <c r="O194"/>
  <c r="O164"/>
  <c r="O125"/>
  <c r="O132"/>
  <c r="O158"/>
  <c r="O64"/>
  <c r="O156"/>
  <c r="O139"/>
  <c r="O102"/>
  <c r="O70"/>
  <c r="O88"/>
  <c r="O147"/>
  <c r="O103"/>
  <c r="O76"/>
  <c r="O131"/>
  <c r="O133"/>
  <c r="O149"/>
  <c r="O83"/>
  <c r="O173"/>
  <c r="O123"/>
  <c r="O116"/>
  <c r="O98"/>
  <c r="O85"/>
  <c r="O84"/>
  <c r="O72"/>
  <c r="O160"/>
  <c r="O165"/>
  <c r="O79"/>
  <c r="O69"/>
  <c r="O167"/>
  <c r="O161"/>
  <c r="O108"/>
  <c r="O61"/>
  <c r="O68"/>
  <c r="O121"/>
  <c r="O209"/>
  <c r="O216" i="5"/>
  <c r="J7" i="6"/>
  <c r="L7" s="1"/>
  <c r="K7"/>
  <c r="F9" i="5"/>
  <c r="F5" s="1"/>
  <c r="J9" i="7"/>
  <c r="J5" s="1"/>
  <c r="L6"/>
  <c r="L9" s="1"/>
  <c r="L5" s="1"/>
  <c r="O632" i="9" l="1"/>
  <c r="O561"/>
  <c r="O559"/>
  <c r="O591"/>
  <c r="O562"/>
  <c r="O631"/>
  <c r="O560"/>
  <c r="O553"/>
  <c r="O569"/>
  <c r="O587"/>
  <c r="O567"/>
  <c r="O572"/>
  <c r="O566"/>
  <c r="O635"/>
  <c r="O565"/>
  <c r="O599"/>
  <c r="O634"/>
  <c r="O563"/>
  <c r="O581"/>
  <c r="O597"/>
  <c r="O592"/>
  <c r="O564"/>
  <c r="O554"/>
  <c r="O557"/>
  <c r="O568"/>
  <c r="O558"/>
  <c r="O588"/>
  <c r="O585"/>
  <c r="O550"/>
  <c r="O577"/>
  <c r="O575"/>
  <c r="O573"/>
  <c r="O593"/>
  <c r="O576"/>
  <c r="O589"/>
  <c r="O578"/>
  <c r="O600"/>
  <c r="O556"/>
  <c r="O586"/>
  <c r="O555"/>
  <c r="O579"/>
  <c r="O596"/>
  <c r="O598"/>
  <c r="O583"/>
  <c r="O549"/>
  <c r="O595"/>
  <c r="O552"/>
  <c r="O551"/>
  <c r="O594"/>
  <c r="O574"/>
  <c r="O582"/>
  <c r="O601"/>
  <c r="O580"/>
  <c r="O590"/>
  <c r="O607"/>
  <c r="O633"/>
  <c r="O584"/>
  <c r="O609"/>
  <c r="O614"/>
  <c r="O626"/>
  <c r="O611"/>
  <c r="O627"/>
  <c r="O610"/>
  <c r="O612"/>
  <c r="O621"/>
  <c r="O623"/>
  <c r="O608"/>
  <c r="O613"/>
  <c r="O624"/>
  <c r="O622"/>
  <c r="O625"/>
  <c r="O602"/>
  <c r="O615"/>
  <c r="O603"/>
  <c r="O616"/>
  <c r="O617"/>
  <c r="O604"/>
  <c r="O605"/>
  <c r="O618"/>
  <c r="O619"/>
  <c r="O606"/>
  <c r="O620"/>
  <c r="L83"/>
  <c r="J165"/>
  <c r="J92"/>
  <c r="K84"/>
  <c r="E85"/>
  <c r="F84"/>
  <c r="L628"/>
  <c r="F167"/>
  <c r="F638"/>
  <c r="L638" s="1"/>
  <c r="H165"/>
  <c r="H92"/>
  <c r="J9" i="6"/>
  <c r="J5" s="1"/>
  <c r="L9"/>
  <c r="L5" s="1"/>
  <c r="N216"/>
  <c r="O638" i="9" l="1"/>
  <c r="K85"/>
  <c r="E86"/>
  <c r="F85"/>
  <c r="L85" s="1"/>
  <c r="L167"/>
  <c r="L165" s="1"/>
  <c r="F165"/>
  <c r="F92"/>
  <c r="L92" s="1"/>
  <c r="L84"/>
  <c r="K86" l="1"/>
  <c r="E87"/>
  <c r="F86"/>
  <c r="L86" l="1"/>
  <c r="K87"/>
  <c r="F87"/>
  <c r="L87" s="1"/>
  <c r="C37" i="2" l="1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D38" l="1"/>
  <c r="E38"/>
  <c r="F38"/>
  <c r="C8"/>
  <c r="G30" s="1"/>
  <c r="G31" l="1"/>
  <c r="G27"/>
  <c r="G11"/>
  <c r="G24"/>
  <c r="G37"/>
  <c r="G21"/>
  <c r="G34"/>
  <c r="G8"/>
  <c r="C38"/>
  <c r="B8" s="1"/>
  <c r="G23"/>
  <c r="G28"/>
  <c r="G20"/>
  <c r="G33"/>
  <c r="G25"/>
  <c r="G22"/>
  <c r="G35"/>
  <c r="G32"/>
  <c r="G29"/>
  <c r="G26"/>
  <c r="G10"/>
  <c r="B10" l="1"/>
  <c r="B18"/>
  <c r="B26"/>
  <c r="B34"/>
  <c r="B13"/>
  <c r="B21"/>
  <c r="B29"/>
  <c r="B37"/>
  <c r="B16"/>
  <c r="B24"/>
  <c r="B32"/>
  <c r="B11"/>
  <c r="B19"/>
  <c r="B27"/>
  <c r="B35"/>
  <c r="B14"/>
  <c r="B22"/>
  <c r="B30"/>
  <c r="B9"/>
  <c r="B17"/>
  <c r="B25"/>
  <c r="B33"/>
  <c r="B12"/>
  <c r="B20"/>
  <c r="B28"/>
  <c r="B36"/>
  <c r="B15"/>
  <c r="B23"/>
  <c r="B31"/>
  <c r="F515" i="9"/>
  <c r="F516" s="1"/>
  <c r="H514"/>
  <c r="L514" s="1"/>
  <c r="N514" s="1"/>
  <c r="H515"/>
  <c r="H518"/>
  <c r="L518" s="1"/>
  <c r="N518" s="1"/>
  <c r="H519"/>
  <c r="H522"/>
  <c r="H157" s="1"/>
  <c r="J514"/>
  <c r="J515"/>
  <c r="J518"/>
  <c r="J519"/>
  <c r="L519" s="1"/>
  <c r="N519" s="1"/>
  <c r="J520"/>
  <c r="L520"/>
  <c r="N520" s="1"/>
  <c r="K514"/>
  <c r="K518"/>
  <c r="J522" l="1"/>
  <c r="L522" s="1"/>
  <c r="J516"/>
  <c r="J544" s="1"/>
  <c r="J545" s="1"/>
  <c r="J91" s="1"/>
  <c r="H516"/>
  <c r="J156"/>
  <c r="F544"/>
  <c r="F156"/>
  <c r="L516"/>
  <c r="H544"/>
  <c r="H545" s="1"/>
  <c r="H91" s="1"/>
  <c r="H156"/>
  <c r="H155" s="1"/>
  <c r="H142" s="1"/>
  <c r="L515"/>
  <c r="N515" s="1"/>
  <c r="J157" l="1"/>
  <c r="L157" s="1"/>
  <c r="L544"/>
  <c r="L545" s="1"/>
  <c r="F545"/>
  <c r="F91" s="1"/>
  <c r="I49"/>
  <c r="J49" s="1"/>
  <c r="J5" s="1"/>
  <c r="J4" s="1"/>
  <c r="J33" s="1"/>
  <c r="J96"/>
  <c r="H96"/>
  <c r="G49"/>
  <c r="H49" s="1"/>
  <c r="H5" s="1"/>
  <c r="H4" s="1"/>
  <c r="H33" s="1"/>
  <c r="J155"/>
  <c r="J142" s="1"/>
  <c r="F155"/>
  <c r="L156"/>
  <c r="N546"/>
  <c r="O515" s="1"/>
  <c r="L546" l="1"/>
  <c r="L91"/>
  <c r="E49"/>
  <c r="F49" s="1"/>
  <c r="F96"/>
  <c r="O270"/>
  <c r="O274"/>
  <c r="O284"/>
  <c r="O288"/>
  <c r="O315"/>
  <c r="O319"/>
  <c r="O323"/>
  <c r="O353"/>
  <c r="O357"/>
  <c r="O361"/>
  <c r="O405"/>
  <c r="O409"/>
  <c r="O413"/>
  <c r="O417"/>
  <c r="O421"/>
  <c r="O427"/>
  <c r="O431"/>
  <c r="O435"/>
  <c r="O439"/>
  <c r="O443"/>
  <c r="O449"/>
  <c r="O453"/>
  <c r="O457"/>
  <c r="O461"/>
  <c r="O465"/>
  <c r="O471"/>
  <c r="O475"/>
  <c r="O479"/>
  <c r="O483"/>
  <c r="O487"/>
  <c r="O491"/>
  <c r="O497"/>
  <c r="O503"/>
  <c r="O512"/>
  <c r="O524"/>
  <c r="O529"/>
  <c r="O534"/>
  <c r="O540"/>
  <c r="O533"/>
  <c r="O272"/>
  <c r="O286"/>
  <c r="O321"/>
  <c r="O355"/>
  <c r="O403"/>
  <c r="O411"/>
  <c r="O419"/>
  <c r="O429"/>
  <c r="O437"/>
  <c r="O451"/>
  <c r="O459"/>
  <c r="O467"/>
  <c r="O477"/>
  <c r="O489"/>
  <c r="O499"/>
  <c r="O531"/>
  <c r="O542"/>
  <c r="O275"/>
  <c r="O316"/>
  <c r="O350"/>
  <c r="O358"/>
  <c r="O406"/>
  <c r="O414"/>
  <c r="O422"/>
  <c r="O432"/>
  <c r="O440"/>
  <c r="O450"/>
  <c r="O462"/>
  <c r="O472"/>
  <c r="O480"/>
  <c r="O494"/>
  <c r="O504"/>
  <c r="O535"/>
  <c r="O273"/>
  <c r="O283"/>
  <c r="O287"/>
  <c r="O295"/>
  <c r="O318"/>
  <c r="O322"/>
  <c r="O352"/>
  <c r="O356"/>
  <c r="O360"/>
  <c r="O404"/>
  <c r="O408"/>
  <c r="O412"/>
  <c r="O416"/>
  <c r="O420"/>
  <c r="O426"/>
  <c r="O430"/>
  <c r="O434"/>
  <c r="O438"/>
  <c r="O442"/>
  <c r="O448"/>
  <c r="O452"/>
  <c r="O456"/>
  <c r="O460"/>
  <c r="O464"/>
  <c r="O468"/>
  <c r="O474"/>
  <c r="O478"/>
  <c r="O482"/>
  <c r="O486"/>
  <c r="O490"/>
  <c r="O496"/>
  <c r="O500"/>
  <c r="O506"/>
  <c r="O521"/>
  <c r="O527"/>
  <c r="O539"/>
  <c r="O276"/>
  <c r="O294"/>
  <c r="O317"/>
  <c r="O351"/>
  <c r="O359"/>
  <c r="O407"/>
  <c r="O415"/>
  <c r="O425"/>
  <c r="O433"/>
  <c r="O441"/>
  <c r="O445"/>
  <c r="O455"/>
  <c r="O463"/>
  <c r="O473"/>
  <c r="O481"/>
  <c r="O485"/>
  <c r="O495"/>
  <c r="O505"/>
  <c r="O526"/>
  <c r="O536"/>
  <c r="O271"/>
  <c r="O285"/>
  <c r="O289"/>
  <c r="O320"/>
  <c r="O354"/>
  <c r="O362"/>
  <c r="O410"/>
  <c r="O418"/>
  <c r="O428"/>
  <c r="O436"/>
  <c r="O444"/>
  <c r="O454"/>
  <c r="O458"/>
  <c r="O466"/>
  <c r="O476"/>
  <c r="O484"/>
  <c r="O488"/>
  <c r="O498"/>
  <c r="O513"/>
  <c r="O525"/>
  <c r="O530"/>
  <c r="O541"/>
  <c r="O519"/>
  <c r="O520"/>
  <c r="O518"/>
  <c r="O514"/>
  <c r="F142"/>
  <c r="L155"/>
  <c r="L142" s="1"/>
  <c r="L96" l="1"/>
  <c r="K49"/>
  <c r="F5"/>
  <c r="L49"/>
  <c r="O546"/>
  <c r="F4" l="1"/>
  <c r="L5"/>
  <c r="F33" l="1"/>
  <c r="L4"/>
  <c r="L33" s="1"/>
</calcChain>
</file>

<file path=xl/sharedStrings.xml><?xml version="1.0" encoding="utf-8"?>
<sst xmlns="http://schemas.openxmlformats.org/spreadsheetml/2006/main" count="2978" uniqueCount="1138">
  <si>
    <t>제4공종</t>
  </si>
  <si>
    <t>제5공종</t>
  </si>
  <si>
    <t>제6공종</t>
  </si>
  <si>
    <t>제7공종</t>
  </si>
  <si>
    <t>제8공종</t>
  </si>
  <si>
    <t>제9공종</t>
  </si>
  <si>
    <t>제10공종</t>
  </si>
  <si>
    <t>제11공종</t>
  </si>
  <si>
    <t>제12공종</t>
  </si>
  <si>
    <t>제21공종</t>
  </si>
  <si>
    <t>제22공종</t>
  </si>
  <si>
    <t>제30공종</t>
  </si>
  <si>
    <t>제23공종</t>
  </si>
  <si>
    <t>제24공종</t>
  </si>
  <si>
    <t>제25공종</t>
  </si>
  <si>
    <t>제26공종</t>
  </si>
  <si>
    <t>제27공종</t>
  </si>
  <si>
    <t>제28공종</t>
  </si>
  <si>
    <t>제29공종</t>
  </si>
  <si>
    <t>집계표</t>
    <phoneticPr fontId="133" type="noConversion"/>
  </si>
  <si>
    <t>심사공종명</t>
    <phoneticPr fontId="133" type="noConversion"/>
  </si>
  <si>
    <t>비율</t>
    <phoneticPr fontId="133" type="noConversion"/>
  </si>
  <si>
    <t>합 계 금 액</t>
    <phoneticPr fontId="5" type="noConversion"/>
  </si>
  <si>
    <t>재 료 비</t>
    <phoneticPr fontId="5" type="noConversion"/>
  </si>
  <si>
    <t>노 무 비</t>
  </si>
  <si>
    <t>경    비</t>
  </si>
  <si>
    <t>순위</t>
    <phoneticPr fontId="3" type="noConversion"/>
  </si>
  <si>
    <t>비 고</t>
    <phoneticPr fontId="3" type="noConversion"/>
  </si>
  <si>
    <t>▣ 울산지사 지상탱크 철거공사</t>
    <phoneticPr fontId="3" type="noConversion"/>
  </si>
  <si>
    <t>제1공종</t>
    <phoneticPr fontId="3" type="noConversion"/>
  </si>
  <si>
    <t>제2공종</t>
  </si>
  <si>
    <t>제3공종</t>
  </si>
  <si>
    <t>제13공종</t>
  </si>
  <si>
    <t>제14공종</t>
  </si>
  <si>
    <t>제15공종</t>
  </si>
  <si>
    <t>제16공종</t>
  </si>
  <si>
    <t>제17공종</t>
  </si>
  <si>
    <t>제18공종</t>
  </si>
  <si>
    <t>제19공종</t>
  </si>
  <si>
    <t>제20공종</t>
  </si>
  <si>
    <t>소계</t>
    <phoneticPr fontId="3" type="noConversion"/>
  </si>
  <si>
    <t>2) 세정용 Nozzle 설치 및 철거
    (Deck Post 탈거 포함)</t>
    <phoneticPr fontId="5" type="noConversion"/>
  </si>
  <si>
    <t>개</t>
    <phoneticPr fontId="5" type="noConversion"/>
  </si>
  <si>
    <t>제1공종</t>
    <phoneticPr fontId="5" type="noConversion"/>
  </si>
  <si>
    <t>Roof 내 배관설치</t>
    <phoneticPr fontId="5" type="noConversion"/>
  </si>
  <si>
    <t>4"</t>
    <phoneticPr fontId="5" type="noConversion"/>
  </si>
  <si>
    <t>"</t>
    <phoneticPr fontId="5" type="noConversion"/>
  </si>
  <si>
    <t>3"</t>
    <phoneticPr fontId="5" type="noConversion"/>
  </si>
  <si>
    <t>입상관</t>
    <phoneticPr fontId="5" type="noConversion"/>
  </si>
  <si>
    <t>6" 탱크외부</t>
    <phoneticPr fontId="5" type="noConversion"/>
  </si>
  <si>
    <t>6" 탱크내부</t>
    <phoneticPr fontId="5" type="noConversion"/>
  </si>
  <si>
    <t>탱크주위배관</t>
    <phoneticPr fontId="5" type="noConversion"/>
  </si>
  <si>
    <t>6"</t>
    <phoneticPr fontId="5" type="noConversion"/>
  </si>
  <si>
    <t>온수배관</t>
    <phoneticPr fontId="5" type="noConversion"/>
  </si>
  <si>
    <t>2"</t>
    <phoneticPr fontId="5" type="noConversion"/>
  </si>
  <si>
    <t>4) Roof Seal 밀봉작업</t>
    <phoneticPr fontId="5" type="noConversion"/>
  </si>
  <si>
    <t>㎡</t>
    <phoneticPr fontId="5" type="noConversion"/>
  </si>
  <si>
    <t>5) 산소농도 측정설비 설치 및 철거</t>
    <phoneticPr fontId="5" type="noConversion"/>
  </si>
  <si>
    <t>식</t>
    <phoneticPr fontId="5" type="noConversion"/>
  </si>
  <si>
    <t>설치 및 철거 비용</t>
    <phoneticPr fontId="5" type="noConversion"/>
  </si>
  <si>
    <t>대</t>
    <phoneticPr fontId="5" type="noConversion"/>
  </si>
  <si>
    <t>연료비</t>
    <phoneticPr fontId="5" type="noConversion"/>
  </si>
  <si>
    <t>보일러용 등유</t>
    <phoneticPr fontId="5" type="noConversion"/>
  </si>
  <si>
    <t>ℓ</t>
    <phoneticPr fontId="5" type="noConversion"/>
  </si>
  <si>
    <t>장비사용료</t>
    <phoneticPr fontId="5" type="noConversion"/>
  </si>
  <si>
    <t>일</t>
    <phoneticPr fontId="5" type="noConversion"/>
  </si>
  <si>
    <t>7) COW SYSTEM 설치 및 
     철거 비용</t>
    <phoneticPr fontId="5" type="noConversion"/>
  </si>
  <si>
    <t>set</t>
    <phoneticPr fontId="5" type="noConversion"/>
  </si>
  <si>
    <t>세정작업</t>
    <phoneticPr fontId="5" type="noConversion"/>
  </si>
  <si>
    <t>질소가스</t>
    <phoneticPr fontId="5" type="noConversion"/>
  </si>
  <si>
    <t>운전 및 장비비</t>
    <phoneticPr fontId="5" type="noConversion"/>
  </si>
  <si>
    <t>닦아내기용 세정제</t>
    <phoneticPr fontId="5" type="noConversion"/>
  </si>
  <si>
    <t>화이트세정제</t>
    <phoneticPr fontId="5" type="noConversion"/>
  </si>
  <si>
    <t>환형판 청소</t>
    <phoneticPr fontId="5" type="noConversion"/>
  </si>
  <si>
    <t>바닦판 청소</t>
    <phoneticPr fontId="5" type="noConversion"/>
  </si>
  <si>
    <t xml:space="preserve"> 30＂ Shell MANHOLE 철거 </t>
    <phoneticPr fontId="5" type="noConversion"/>
  </si>
  <si>
    <t xml:space="preserve"> 24＂ DECK MANHOLE 철거</t>
    <phoneticPr fontId="5" type="noConversion"/>
  </si>
  <si>
    <t xml:space="preserve"> 36＂×48" CLEAN OUT DOOR  철거</t>
  </si>
  <si>
    <t xml:space="preserve"> 12) J/M배관(14")플랙시블 철거</t>
    <phoneticPr fontId="5" type="noConversion"/>
  </si>
  <si>
    <t>13) Jet Mixer  탈거</t>
    <phoneticPr fontId="191" type="noConversion"/>
  </si>
  <si>
    <t>Gasket(36")</t>
    <phoneticPr fontId="5" type="noConversion"/>
  </si>
  <si>
    <t>Non-ASB', 3t RF #150</t>
    <phoneticPr fontId="5" type="noConversion"/>
  </si>
  <si>
    <t>Gasket(20")</t>
    <phoneticPr fontId="5" type="noConversion"/>
  </si>
  <si>
    <t>Gasket(14")</t>
    <phoneticPr fontId="5" type="noConversion"/>
  </si>
  <si>
    <t>Non-ASB', 3t RF #300</t>
    <phoneticPr fontId="5" type="noConversion"/>
  </si>
  <si>
    <t>Gasket(12")</t>
    <phoneticPr fontId="5" type="noConversion"/>
  </si>
  <si>
    <t>Gasket(8")</t>
    <phoneticPr fontId="5" type="noConversion"/>
  </si>
  <si>
    <t>Bolt &amp; Nut(36")</t>
    <phoneticPr fontId="5" type="noConversion"/>
  </si>
  <si>
    <t>7/8"×165ℓ</t>
  </si>
  <si>
    <t>Bolt &amp; Nut(20")</t>
    <phoneticPr fontId="5" type="noConversion"/>
  </si>
  <si>
    <t>1-1/8"×160ℓ</t>
  </si>
  <si>
    <t>Bolt &amp; Nut(14")</t>
    <phoneticPr fontId="5" type="noConversion"/>
  </si>
  <si>
    <t>1-1/8"×180ℓ</t>
  </si>
  <si>
    <t>Bolt &amp; Nut(12")</t>
    <phoneticPr fontId="5" type="noConversion"/>
  </si>
  <si>
    <t>1-1/8"×175ℓ</t>
  </si>
  <si>
    <t>Bolt &amp; Nut(8")</t>
    <phoneticPr fontId="5" type="noConversion"/>
  </si>
  <si>
    <t>3/4"×110ℓ</t>
  </si>
  <si>
    <t xml:space="preserve">  - 36" BLIND FLANGE설치</t>
    <phoneticPr fontId="5" type="noConversion"/>
  </si>
  <si>
    <t xml:space="preserve">  - 20" BLIND FLANGE 설치</t>
    <phoneticPr fontId="5" type="noConversion"/>
  </si>
  <si>
    <t xml:space="preserve">  - 14" BLIND FLANGE설치</t>
    <phoneticPr fontId="5" type="noConversion"/>
  </si>
  <si>
    <t xml:space="preserve">  - 12" BLIND FLANGE 설치</t>
    <phoneticPr fontId="5" type="noConversion"/>
  </si>
  <si>
    <t xml:space="preserve">  -  8" BLIND FLANGE 설치</t>
    <phoneticPr fontId="5" type="noConversion"/>
  </si>
  <si>
    <t>36" 철거</t>
    <phoneticPr fontId="5" type="noConversion"/>
  </si>
  <si>
    <t>20" 철거</t>
    <phoneticPr fontId="5" type="noConversion"/>
  </si>
  <si>
    <t>14" 철거</t>
    <phoneticPr fontId="5" type="noConversion"/>
  </si>
  <si>
    <t>12" 철거</t>
    <phoneticPr fontId="5" type="noConversion"/>
  </si>
  <si>
    <t>50 ton 크레인</t>
    <phoneticPr fontId="5" type="noConversion"/>
  </si>
  <si>
    <t>hr</t>
    <phoneticPr fontId="5" type="noConversion"/>
  </si>
  <si>
    <t>25 ton 크레인</t>
    <phoneticPr fontId="5" type="noConversion"/>
  </si>
  <si>
    <t>10ton 트럭 크레인</t>
    <phoneticPr fontId="5" type="noConversion"/>
  </si>
  <si>
    <t>5ton 트럭 크레인</t>
    <phoneticPr fontId="5" type="noConversion"/>
  </si>
  <si>
    <t>Gasket(6")</t>
    <phoneticPr fontId="5" type="noConversion"/>
  </si>
  <si>
    <t>KS 10K, Asbestos</t>
    <phoneticPr fontId="5" type="noConversion"/>
  </si>
  <si>
    <t>Gasket(4")</t>
    <phoneticPr fontId="5" type="noConversion"/>
  </si>
  <si>
    <t>Gasket(3")</t>
    <phoneticPr fontId="5" type="noConversion"/>
  </si>
  <si>
    <t>Gasket(2")</t>
    <phoneticPr fontId="5" type="noConversion"/>
  </si>
  <si>
    <t>Bolt &amp; Nut(6")</t>
    <phoneticPr fontId="5" type="noConversion"/>
  </si>
  <si>
    <t>3/4"×105L Stud Bolt</t>
    <phoneticPr fontId="5" type="noConversion"/>
  </si>
  <si>
    <t>Bolt &amp; Nut(4")</t>
    <phoneticPr fontId="5" type="noConversion"/>
  </si>
  <si>
    <t>5/8"×95L Stud Bolt</t>
    <phoneticPr fontId="5" type="noConversion"/>
  </si>
  <si>
    <t>Bolt &amp; Nut(3")</t>
    <phoneticPr fontId="5" type="noConversion"/>
  </si>
  <si>
    <t>Bolt &amp; Nut(2")</t>
    <phoneticPr fontId="5" type="noConversion"/>
  </si>
  <si>
    <t>5/8"×85L Stud Bolt</t>
    <phoneticPr fontId="5" type="noConversion"/>
  </si>
  <si>
    <t>드럼통</t>
    <phoneticPr fontId="5" type="noConversion"/>
  </si>
  <si>
    <t>200L, Oil 중</t>
    <phoneticPr fontId="5" type="noConversion"/>
  </si>
  <si>
    <t>깔판(PVC 필름)</t>
    <phoneticPr fontId="5" type="noConversion"/>
  </si>
  <si>
    <t>0.2t×36"×50m</t>
  </si>
  <si>
    <t>rol</t>
    <phoneticPr fontId="5" type="noConversion"/>
  </si>
  <si>
    <t xml:space="preserve">  -  가설사무실 (3동 1.3개월)</t>
    <phoneticPr fontId="5" type="noConversion"/>
  </si>
  <si>
    <t>3 × 6 × 2.6m</t>
  </si>
  <si>
    <t xml:space="preserve">  - 배선용 차단기(MCCB) 설치</t>
    <phoneticPr fontId="5" type="noConversion"/>
  </si>
  <si>
    <t>460V/400A/3P</t>
    <phoneticPr fontId="5" type="noConversion"/>
  </si>
  <si>
    <t>460V/225A/3P</t>
    <phoneticPr fontId="5" type="noConversion"/>
  </si>
  <si>
    <t>460V/125A/3P</t>
    <phoneticPr fontId="5" type="noConversion"/>
  </si>
  <si>
    <t>460V/75A/3P</t>
    <phoneticPr fontId="5" type="noConversion"/>
  </si>
  <si>
    <t>460V/50A/3P</t>
    <phoneticPr fontId="5" type="noConversion"/>
  </si>
  <si>
    <t>460V/20A/3P</t>
    <phoneticPr fontId="5" type="noConversion"/>
  </si>
  <si>
    <t>220V/30A/3P</t>
    <phoneticPr fontId="5" type="noConversion"/>
  </si>
  <si>
    <t xml:space="preserve">  - 누전차단기(ELB) 설치</t>
    <phoneticPr fontId="5" type="noConversion"/>
  </si>
  <si>
    <t>220V/30A/2P</t>
    <phoneticPr fontId="5" type="noConversion"/>
  </si>
  <si>
    <t xml:space="preserve">  - 분전함설치/철거(PNL-0/1)</t>
    <phoneticPr fontId="5" type="noConversion"/>
  </si>
  <si>
    <t>500×400×200mm</t>
  </si>
  <si>
    <t xml:space="preserve">  - 분전함설치/철거(PNL-2)</t>
    <phoneticPr fontId="5" type="noConversion"/>
  </si>
  <si>
    <t>835×635×300mm</t>
  </si>
  <si>
    <t xml:space="preserve">  - 분전함설치/철거(PNL-3/2-1)</t>
    <phoneticPr fontId="5" type="noConversion"/>
  </si>
  <si>
    <t>400×300×180mm</t>
  </si>
  <si>
    <t xml:space="preserve">  - 동관단자 설치/철거</t>
    <phoneticPr fontId="5" type="noConversion"/>
  </si>
  <si>
    <t xml:space="preserve">600V/185㎟/3C </t>
    <phoneticPr fontId="5" type="noConversion"/>
  </si>
  <si>
    <t xml:space="preserve">  - 케이블 설치</t>
    <phoneticPr fontId="5" type="noConversion"/>
  </si>
  <si>
    <t>m</t>
    <phoneticPr fontId="5" type="noConversion"/>
  </si>
  <si>
    <t xml:space="preserve">  -케이블 철거</t>
    <phoneticPr fontId="5" type="noConversion"/>
  </si>
  <si>
    <t xml:space="preserve">600V/95㎟/3C </t>
    <phoneticPr fontId="5" type="noConversion"/>
  </si>
  <si>
    <t xml:space="preserve">  - 케이블 철거</t>
    <phoneticPr fontId="5" type="noConversion"/>
  </si>
  <si>
    <t xml:space="preserve">600V/35㎟/3C </t>
    <phoneticPr fontId="5" type="noConversion"/>
  </si>
  <si>
    <t xml:space="preserve">600V/16㎟/3C </t>
    <phoneticPr fontId="5" type="noConversion"/>
  </si>
  <si>
    <t xml:space="preserve">600V/10㎟/3C </t>
    <phoneticPr fontId="5" type="noConversion"/>
  </si>
  <si>
    <t xml:space="preserve">600V/6㎟/3C </t>
    <phoneticPr fontId="5" type="noConversion"/>
  </si>
  <si>
    <t xml:space="preserve">600V/4㎟/3C </t>
    <phoneticPr fontId="5" type="noConversion"/>
  </si>
  <si>
    <t xml:space="preserve">600V/2.5㎟/3C </t>
    <phoneticPr fontId="5" type="noConversion"/>
  </si>
  <si>
    <t xml:space="preserve">  - 변압기 설치 및 철거</t>
    <phoneticPr fontId="5" type="noConversion"/>
  </si>
  <si>
    <t xml:space="preserve">50KVA </t>
    <phoneticPr fontId="5" type="noConversion"/>
  </si>
  <si>
    <t xml:space="preserve">  - 방폭백열등 설치 </t>
    <phoneticPr fontId="5" type="noConversion"/>
  </si>
  <si>
    <t xml:space="preserve">300W </t>
    <phoneticPr fontId="5" type="noConversion"/>
  </si>
  <si>
    <t xml:space="preserve">  - 방폭백열등 철거</t>
    <phoneticPr fontId="5" type="noConversion"/>
  </si>
  <si>
    <t xml:space="preserve">  - 적산전력계 설치 및 철거</t>
    <phoneticPr fontId="5" type="noConversion"/>
  </si>
  <si>
    <t>3P 3W용</t>
    <phoneticPr fontId="5" type="noConversion"/>
  </si>
  <si>
    <t xml:space="preserve">  - 콘센트 설치(접지형)</t>
    <phoneticPr fontId="5" type="noConversion"/>
  </si>
  <si>
    <t>220V/15A/2P</t>
    <phoneticPr fontId="5" type="noConversion"/>
  </si>
  <si>
    <t xml:space="preserve">  - 홀다자석(케이블고정)설치</t>
    <phoneticPr fontId="5" type="noConversion"/>
  </si>
  <si>
    <t>고리형</t>
    <phoneticPr fontId="5" type="noConversion"/>
  </si>
  <si>
    <t>재료비손료(5.6% × 1.3월 적용 = 7.3%)</t>
    <phoneticPr fontId="5" type="noConversion"/>
  </si>
  <si>
    <t>재료비의 7.3%</t>
    <phoneticPr fontId="5" type="noConversion"/>
  </si>
  <si>
    <t>공구손료</t>
    <phoneticPr fontId="5" type="noConversion"/>
  </si>
  <si>
    <t>노무비의 3%</t>
    <phoneticPr fontId="5" type="noConversion"/>
  </si>
  <si>
    <t>공종명</t>
    <phoneticPr fontId="192" type="noConversion"/>
  </si>
  <si>
    <t>규      격</t>
    <phoneticPr fontId="192" type="noConversion"/>
  </si>
  <si>
    <t>수  량</t>
    <phoneticPr fontId="192" type="noConversion"/>
  </si>
  <si>
    <t>단위</t>
    <phoneticPr fontId="5" type="noConversion"/>
  </si>
  <si>
    <t>재    료    비</t>
    <phoneticPr fontId="192" type="noConversion"/>
  </si>
  <si>
    <t>노    무    비</t>
    <phoneticPr fontId="192" type="noConversion"/>
  </si>
  <si>
    <t>경        비</t>
    <phoneticPr fontId="192" type="noConversion"/>
  </si>
  <si>
    <t>합계</t>
    <phoneticPr fontId="192" type="noConversion"/>
  </si>
  <si>
    <t>비고
(B)</t>
    <phoneticPr fontId="192" type="noConversion"/>
  </si>
  <si>
    <t>가중치
(A)/(B)</t>
    <phoneticPr fontId="5" type="noConversion"/>
  </si>
  <si>
    <t>Note</t>
    <phoneticPr fontId="5" type="noConversion"/>
  </si>
  <si>
    <t>단   가</t>
    <phoneticPr fontId="192" type="noConversion"/>
  </si>
  <si>
    <t>금   액</t>
    <phoneticPr fontId="192" type="noConversion"/>
  </si>
  <si>
    <t>단   가(A)</t>
    <phoneticPr fontId="192" type="noConversion"/>
  </si>
  <si>
    <r>
      <rPr>
        <b/>
        <sz val="9"/>
        <rFont val="굴림체"/>
        <family val="3"/>
        <charset val="129"/>
      </rPr>
      <t>▣</t>
    </r>
    <r>
      <rPr>
        <b/>
        <sz val="9"/>
        <rFont val="돋움"/>
        <family val="3"/>
        <charset val="129"/>
      </rPr>
      <t xml:space="preserve"> 울산지사 지상탱크 철거공사</t>
    </r>
    <phoneticPr fontId="195" type="noConversion"/>
  </si>
  <si>
    <t>1공종의 가중치 산정방식은 1공종의 최상위 합단가(251,621,068원)를 공종의 합으로 하여 가중치를 산정한다.</t>
    <phoneticPr fontId="5" type="noConversion"/>
  </si>
  <si>
    <t>1. 청소공사 (지상탱크 18기)</t>
    <phoneticPr fontId="195" type="noConversion"/>
  </si>
  <si>
    <t xml:space="preserve">      1-1. C.O.W</t>
    <phoneticPr fontId="5" type="noConversion"/>
  </si>
  <si>
    <t>기</t>
    <phoneticPr fontId="5" type="noConversion"/>
  </si>
  <si>
    <t>제2공종</t>
    <phoneticPr fontId="5" type="noConversion"/>
  </si>
  <si>
    <t xml:space="preserve">      1-2. MegaMACS</t>
    <phoneticPr fontId="5" type="noConversion"/>
  </si>
  <si>
    <t>제3공종</t>
    <phoneticPr fontId="5" type="noConversion"/>
  </si>
  <si>
    <t>소계</t>
    <phoneticPr fontId="5" type="noConversion"/>
  </si>
  <si>
    <t>&lt;지급경비 (전력비)&gt;</t>
    <phoneticPr fontId="5" type="noConversion"/>
  </si>
  <si>
    <t xml:space="preserve">      1-1. C.O.W 공사</t>
    <phoneticPr fontId="5" type="noConversion"/>
  </si>
  <si>
    <t xml:space="preserve">Note1 : 공종산정시 공종순위는 당초 배포했던 0.세부공종집계표_30 파일의 각 공종의 순위로 평가합니다. </t>
    <phoneticPr fontId="5" type="noConversion"/>
  </si>
  <si>
    <t xml:space="preserve"> 1-1.  C.O.W </t>
    <phoneticPr fontId="195" type="noConversion"/>
  </si>
  <si>
    <t xml:space="preserve">   1) Auto Vent 철거</t>
    <phoneticPr fontId="5" type="noConversion"/>
  </si>
  <si>
    <t xml:space="preserve"> </t>
    <phoneticPr fontId="25" type="noConversion"/>
  </si>
  <si>
    <t xml:space="preserve">   2) 세정용 Nozzle설치 및 철거</t>
    <phoneticPr fontId="5" type="noConversion"/>
  </si>
  <si>
    <t xml:space="preserve"> </t>
    <phoneticPr fontId="25" type="noConversion"/>
  </si>
  <si>
    <t xml:space="preserve">   3) 세정용 배관 설치 및 철거</t>
    <phoneticPr fontId="5" type="noConversion"/>
  </si>
  <si>
    <t xml:space="preserve">   4) Roof Seal 밀봉작업</t>
    <phoneticPr fontId="5" type="noConversion"/>
  </si>
  <si>
    <t xml:space="preserve">   5) 산소농도 측정설비 설치 및 철거</t>
    <phoneticPr fontId="5" type="noConversion"/>
  </si>
  <si>
    <t xml:space="preserve">   6) 보일러 사용비용</t>
    <phoneticPr fontId="5" type="noConversion"/>
  </si>
  <si>
    <t xml:space="preserve">   7) COW System 철거 및 설치</t>
    <phoneticPr fontId="5" type="noConversion"/>
  </si>
  <si>
    <t xml:space="preserve">   8) 세정작업</t>
    <phoneticPr fontId="5" type="noConversion"/>
  </si>
  <si>
    <t xml:space="preserve">   9) 질소장비 사용</t>
    <phoneticPr fontId="5" type="noConversion"/>
  </si>
  <si>
    <t xml:space="preserve">   10) 탱크바닥 청소</t>
    <phoneticPr fontId="5" type="noConversion"/>
  </si>
  <si>
    <t xml:space="preserve">   11) Manhole 철거</t>
    <phoneticPr fontId="5" type="noConversion"/>
  </si>
  <si>
    <t xml:space="preserve">   12) J/M 배관 플렉시블 철거</t>
    <phoneticPr fontId="5" type="noConversion"/>
  </si>
  <si>
    <t xml:space="preserve">   13) Jet Mixer 탈거</t>
    <phoneticPr fontId="5" type="noConversion"/>
  </si>
  <si>
    <t xml:space="preserve">   14) In/Out 주배관 Blind Flange설치</t>
    <phoneticPr fontId="5" type="noConversion"/>
  </si>
  <si>
    <t xml:space="preserve">   15) Expansion Joint  탈거</t>
    <phoneticPr fontId="5" type="noConversion"/>
  </si>
  <si>
    <t xml:space="preserve">   16) 장비사용</t>
    <phoneticPr fontId="5" type="noConversion"/>
  </si>
  <si>
    <t xml:space="preserve">   17) 부속자재 및 가설사무소</t>
    <phoneticPr fontId="5" type="noConversion"/>
  </si>
  <si>
    <t xml:space="preserve">   18) 가설 전기공사</t>
    <phoneticPr fontId="5" type="noConversion"/>
  </si>
  <si>
    <t xml:space="preserve">   19) 전기사용료</t>
    <phoneticPr fontId="5" type="noConversion"/>
  </si>
  <si>
    <t xml:space="preserve"> 1-2. MegaMACS</t>
    <phoneticPr fontId="195" type="noConversion"/>
  </si>
  <si>
    <t xml:space="preserve">    MegaMACS탱크청소</t>
    <phoneticPr fontId="5" type="noConversion"/>
  </si>
  <si>
    <t xml:space="preserve"> 1-1. C.O.W </t>
    <phoneticPr fontId="195" type="noConversion"/>
  </si>
  <si>
    <t xml:space="preserve"> </t>
    <phoneticPr fontId="5" type="noConversion"/>
  </si>
  <si>
    <t>1) Auto Vent 철거</t>
    <phoneticPr fontId="5" type="noConversion"/>
  </si>
  <si>
    <t>계</t>
    <phoneticPr fontId="5" type="noConversion"/>
  </si>
  <si>
    <t>3) 세정용 배관 설치 및 철거</t>
    <phoneticPr fontId="5" type="noConversion"/>
  </si>
  <si>
    <t>6) 보일러사용 비용</t>
    <phoneticPr fontId="5" type="noConversion"/>
  </si>
  <si>
    <t>(탱크1기)</t>
    <phoneticPr fontId="5" type="noConversion"/>
  </si>
  <si>
    <t>8) 세정작업</t>
    <phoneticPr fontId="5" type="noConversion"/>
  </si>
  <si>
    <t>9) 질소장비 사용</t>
    <phoneticPr fontId="5" type="noConversion"/>
  </si>
  <si>
    <t>10) 탱크바닥 청소</t>
    <phoneticPr fontId="5" type="noConversion"/>
  </si>
  <si>
    <t xml:space="preserve">11) Manhole철거 </t>
    <phoneticPr fontId="5" type="noConversion"/>
  </si>
  <si>
    <t>1식</t>
    <phoneticPr fontId="5" type="noConversion"/>
  </si>
  <si>
    <t>14) In/Out 주배관 Blind Flange
      설치</t>
    <phoneticPr fontId="5" type="noConversion"/>
  </si>
  <si>
    <t xml:space="preserve">  - Gasket 및 STUD Bolt &amp; Nut</t>
    <phoneticPr fontId="5" type="noConversion"/>
  </si>
  <si>
    <t>15) Expansion Joint 탈거</t>
    <phoneticPr fontId="5" type="noConversion"/>
  </si>
  <si>
    <t>(1식)</t>
    <phoneticPr fontId="5" type="noConversion"/>
  </si>
  <si>
    <t xml:space="preserve">16) 장비사용 </t>
    <phoneticPr fontId="5" type="noConversion"/>
  </si>
  <si>
    <t>17) 부속자재 및 가설사무소</t>
    <phoneticPr fontId="5" type="noConversion"/>
  </si>
  <si>
    <t xml:space="preserve">  - Gasket 및 Bolt &amp; Nut</t>
    <phoneticPr fontId="5" type="noConversion"/>
  </si>
  <si>
    <t>소 계</t>
    <phoneticPr fontId="5" type="noConversion"/>
  </si>
  <si>
    <t xml:space="preserve">  -  슬러지처리용 자재</t>
    <phoneticPr fontId="5" type="noConversion"/>
  </si>
  <si>
    <t>소  계</t>
    <phoneticPr fontId="5" type="noConversion"/>
  </si>
  <si>
    <t>합  계</t>
    <phoneticPr fontId="5" type="noConversion"/>
  </si>
  <si>
    <t>18) 가설 전기공사</t>
    <phoneticPr fontId="5" type="noConversion"/>
  </si>
  <si>
    <t>소계 (손료산출용 금액)</t>
    <phoneticPr fontId="5" type="noConversion"/>
  </si>
  <si>
    <t>합 계 (적용금액)</t>
    <phoneticPr fontId="5" type="noConversion"/>
  </si>
  <si>
    <t xml:space="preserve"> 19) 전기사용료 (지급비)</t>
    <phoneticPr fontId="5" type="noConversion"/>
  </si>
  <si>
    <t>C.O.W  전기사용료</t>
    <phoneticPr fontId="5" type="noConversion"/>
  </si>
  <si>
    <t>kWH</t>
    <phoneticPr fontId="5" type="noConversion"/>
  </si>
  <si>
    <t>공종의 합</t>
    <phoneticPr fontId="5" type="noConversion"/>
  </si>
  <si>
    <t>공종의 합이 100%가 안되면 가중치 큰것부터 순차적으로 감한다.</t>
    <phoneticPr fontId="5" type="noConversion"/>
  </si>
  <si>
    <t>참조</t>
    <phoneticPr fontId="5" type="noConversion"/>
  </si>
  <si>
    <t>2공종의 가중치 산정방식은 2공종의 최상위 합단가(251,621,068원)를 공종의 합으로 하여 가중치를 산정한다.</t>
    <phoneticPr fontId="5" type="noConversion"/>
  </si>
  <si>
    <t>제2공종</t>
    <phoneticPr fontId="5" type="noConversion"/>
  </si>
  <si>
    <t xml:space="preserve">      1-2. MegaMACS</t>
    <phoneticPr fontId="5" type="noConversion"/>
  </si>
  <si>
    <t>기</t>
    <phoneticPr fontId="5" type="noConversion"/>
  </si>
  <si>
    <t>제3공종</t>
    <phoneticPr fontId="5" type="noConversion"/>
  </si>
  <si>
    <t>소계</t>
    <phoneticPr fontId="5" type="noConversion"/>
  </si>
  <si>
    <t>&lt;지급경비 (전력비)&gt;</t>
    <phoneticPr fontId="5" type="noConversion"/>
  </si>
  <si>
    <t xml:space="preserve">      1-1. C.O.W 공사</t>
    <phoneticPr fontId="5" type="noConversion"/>
  </si>
  <si>
    <t xml:space="preserve">Note1 : 공종산정시 공종순위는 당초 배포했던 0.세부공종집계표_30 파일의 각 공종의 순위로 평가합니다. </t>
    <phoneticPr fontId="5" type="noConversion"/>
  </si>
  <si>
    <t>Note2 : 물량및 단위가 표기된 최하위 아래단계의 내역 즉, 최소단위 내역이 세부공종이 되며, 18)가설전기공사의 경우처럼 기계손료를 산출하기 위한                재료비는 중복이 되므로 세부공종의 합에서 제외합니다.</t>
    <phoneticPr fontId="5" type="noConversion"/>
  </si>
  <si>
    <t>Note3 : 공종의 가중치 계산을 위한 1공종의 세부공종 합계는 설계단가 (251,621,068원)으로 산출하여 평가합니다.</t>
    <phoneticPr fontId="5" type="noConversion"/>
  </si>
  <si>
    <t xml:space="preserve"> 1-1.  C.O.W </t>
    <phoneticPr fontId="195" type="noConversion"/>
  </si>
  <si>
    <t xml:space="preserve">   1) Auto Vent 철거</t>
    <phoneticPr fontId="5" type="noConversion"/>
  </si>
  <si>
    <t xml:space="preserve"> </t>
    <phoneticPr fontId="25" type="noConversion"/>
  </si>
  <si>
    <t xml:space="preserve">   4) Roof Seal 밀봉작업</t>
    <phoneticPr fontId="5" type="noConversion"/>
  </si>
  <si>
    <t xml:space="preserve">   5) 산소농도 측정설비 설치 및 철거</t>
    <phoneticPr fontId="5" type="noConversion"/>
  </si>
  <si>
    <t xml:space="preserve">   7) COW System 철거 및 설치</t>
    <phoneticPr fontId="5" type="noConversion"/>
  </si>
  <si>
    <t xml:space="preserve">   8) 세정작업</t>
    <phoneticPr fontId="5" type="noConversion"/>
  </si>
  <si>
    <t xml:space="preserve">   9) 질소장비 사용</t>
    <phoneticPr fontId="5" type="noConversion"/>
  </si>
  <si>
    <t xml:space="preserve">   10) 탱크바닥 청소</t>
    <phoneticPr fontId="5" type="noConversion"/>
  </si>
  <si>
    <t xml:space="preserve">   11) Manhole 철거</t>
    <phoneticPr fontId="5" type="noConversion"/>
  </si>
  <si>
    <t xml:space="preserve">   12) J/M 배관 플렉시블 철거</t>
    <phoneticPr fontId="5" type="noConversion"/>
  </si>
  <si>
    <t xml:space="preserve">   14) In/Out 주배관 Blind Flange설치</t>
    <phoneticPr fontId="5" type="noConversion"/>
  </si>
  <si>
    <t xml:space="preserve">   15) Expansion Joint  탈거</t>
    <phoneticPr fontId="5" type="noConversion"/>
  </si>
  <si>
    <t xml:space="preserve">   16) 장비사용</t>
    <phoneticPr fontId="5" type="noConversion"/>
  </si>
  <si>
    <t xml:space="preserve">   17) 부속자재 및 가설사무소</t>
    <phoneticPr fontId="5" type="noConversion"/>
  </si>
  <si>
    <t xml:space="preserve">   18) 가설 전기공사</t>
    <phoneticPr fontId="5" type="noConversion"/>
  </si>
  <si>
    <t xml:space="preserve">   19) 전기사용료</t>
    <phoneticPr fontId="5" type="noConversion"/>
  </si>
  <si>
    <t xml:space="preserve"> 1-2. MegaMACS</t>
    <phoneticPr fontId="195" type="noConversion"/>
  </si>
  <si>
    <t xml:space="preserve">    MegaMACS탱크청소</t>
    <phoneticPr fontId="5" type="noConversion"/>
  </si>
  <si>
    <t>식</t>
    <phoneticPr fontId="5" type="noConversion"/>
  </si>
  <si>
    <t>제3공종</t>
    <phoneticPr fontId="5" type="noConversion"/>
  </si>
  <si>
    <t xml:space="preserve"> 1-1. C.O.W </t>
    <phoneticPr fontId="195" type="noConversion"/>
  </si>
  <si>
    <t xml:space="preserve"> </t>
    <phoneticPr fontId="5" type="noConversion"/>
  </si>
  <si>
    <t>1) Auto Vent 철거</t>
    <phoneticPr fontId="5" type="noConversion"/>
  </si>
  <si>
    <t>개</t>
    <phoneticPr fontId="5" type="noConversion"/>
  </si>
  <si>
    <t>계</t>
    <phoneticPr fontId="5" type="noConversion"/>
  </si>
  <si>
    <t>2) 세정용 Nozzle 설치 및 철거
    (Deck Post 탈거 포함)</t>
    <phoneticPr fontId="5" type="noConversion"/>
  </si>
  <si>
    <t>Roof 내 배관설치</t>
    <phoneticPr fontId="5" type="noConversion"/>
  </si>
  <si>
    <t>4"</t>
    <phoneticPr fontId="5" type="noConversion"/>
  </si>
  <si>
    <t>개</t>
    <phoneticPr fontId="5" type="noConversion"/>
  </si>
  <si>
    <t>"</t>
    <phoneticPr fontId="5" type="noConversion"/>
  </si>
  <si>
    <t>3"</t>
    <phoneticPr fontId="5" type="noConversion"/>
  </si>
  <si>
    <t>개</t>
    <phoneticPr fontId="5" type="noConversion"/>
  </si>
  <si>
    <t>"</t>
    <phoneticPr fontId="5" type="noConversion"/>
  </si>
  <si>
    <t>6" 탱크내부</t>
    <phoneticPr fontId="5" type="noConversion"/>
  </si>
  <si>
    <t>개</t>
    <phoneticPr fontId="5" type="noConversion"/>
  </si>
  <si>
    <t>탱크주위배관</t>
    <phoneticPr fontId="5" type="noConversion"/>
  </si>
  <si>
    <t>6"</t>
    <phoneticPr fontId="5" type="noConversion"/>
  </si>
  <si>
    <t>개</t>
    <phoneticPr fontId="5" type="noConversion"/>
  </si>
  <si>
    <t>온수배관</t>
    <phoneticPr fontId="5" type="noConversion"/>
  </si>
  <si>
    <t>2"</t>
    <phoneticPr fontId="5" type="noConversion"/>
  </si>
  <si>
    <t>개</t>
    <phoneticPr fontId="5" type="noConversion"/>
  </si>
  <si>
    <t>계</t>
    <phoneticPr fontId="5" type="noConversion"/>
  </si>
  <si>
    <t>4) Roof Seal 밀봉작업</t>
    <phoneticPr fontId="5" type="noConversion"/>
  </si>
  <si>
    <t>㎡</t>
    <phoneticPr fontId="5" type="noConversion"/>
  </si>
  <si>
    <t>계</t>
    <phoneticPr fontId="5" type="noConversion"/>
  </si>
  <si>
    <t>5) 산소농도 측정설비 설치 및 철거</t>
    <phoneticPr fontId="5" type="noConversion"/>
  </si>
  <si>
    <t>식</t>
    <phoneticPr fontId="5" type="noConversion"/>
  </si>
  <si>
    <t>계</t>
    <phoneticPr fontId="5" type="noConversion"/>
  </si>
  <si>
    <t>6) 보일러사용 비용</t>
    <phoneticPr fontId="5" type="noConversion"/>
  </si>
  <si>
    <t>식</t>
    <phoneticPr fontId="5" type="noConversion"/>
  </si>
  <si>
    <t>설치 및 철거 비용</t>
    <phoneticPr fontId="5" type="noConversion"/>
  </si>
  <si>
    <t>대</t>
    <phoneticPr fontId="5" type="noConversion"/>
  </si>
  <si>
    <t>ℓ</t>
    <phoneticPr fontId="5" type="noConversion"/>
  </si>
  <si>
    <t>장비사용료</t>
    <phoneticPr fontId="5" type="noConversion"/>
  </si>
  <si>
    <t>일</t>
    <phoneticPr fontId="5" type="noConversion"/>
  </si>
  <si>
    <t>set</t>
    <phoneticPr fontId="5" type="noConversion"/>
  </si>
  <si>
    <t>(탱크1기)</t>
    <phoneticPr fontId="5" type="noConversion"/>
  </si>
  <si>
    <t>일</t>
    <phoneticPr fontId="5" type="noConversion"/>
  </si>
  <si>
    <t>비중이 높은 곳에서 조정</t>
    <phoneticPr fontId="5" type="noConversion"/>
  </si>
  <si>
    <t>계</t>
    <phoneticPr fontId="5" type="noConversion"/>
  </si>
  <si>
    <t>(탱크1기)</t>
    <phoneticPr fontId="5" type="noConversion"/>
  </si>
  <si>
    <t>9) 질소장비 사용</t>
    <phoneticPr fontId="5" type="noConversion"/>
  </si>
  <si>
    <t>질소가스</t>
    <phoneticPr fontId="5" type="noConversion"/>
  </si>
  <si>
    <t>운전 및 장비비</t>
    <phoneticPr fontId="5" type="noConversion"/>
  </si>
  <si>
    <t>일</t>
    <phoneticPr fontId="5" type="noConversion"/>
  </si>
  <si>
    <t xml:space="preserve"> </t>
    <phoneticPr fontId="5" type="noConversion"/>
  </si>
  <si>
    <t>10) 탱크바닥 청소</t>
    <phoneticPr fontId="5" type="noConversion"/>
  </si>
  <si>
    <t>닦아내기용 세정제</t>
    <phoneticPr fontId="5" type="noConversion"/>
  </si>
  <si>
    <t>화이트세정제</t>
    <phoneticPr fontId="5" type="noConversion"/>
  </si>
  <si>
    <t>ℓ</t>
    <phoneticPr fontId="5" type="noConversion"/>
  </si>
  <si>
    <t>환형판 청소</t>
    <phoneticPr fontId="5" type="noConversion"/>
  </si>
  <si>
    <t>㎡</t>
    <phoneticPr fontId="5" type="noConversion"/>
  </si>
  <si>
    <t>바닦판 청소</t>
    <phoneticPr fontId="5" type="noConversion"/>
  </si>
  <si>
    <t xml:space="preserve">11) Manhole철거 </t>
    <phoneticPr fontId="5" type="noConversion"/>
  </si>
  <si>
    <t xml:space="preserve"> 30＂ Shell MANHOLE 철거 </t>
    <phoneticPr fontId="5" type="noConversion"/>
  </si>
  <si>
    <t xml:space="preserve"> 24＂ DECK MANHOLE 철거</t>
    <phoneticPr fontId="5" type="noConversion"/>
  </si>
  <si>
    <t>개</t>
    <phoneticPr fontId="5" type="noConversion"/>
  </si>
  <si>
    <t>개</t>
    <phoneticPr fontId="5" type="noConversion"/>
  </si>
  <si>
    <t>계</t>
    <phoneticPr fontId="5" type="noConversion"/>
  </si>
  <si>
    <t xml:space="preserve"> 12) J/M배관(14")플랙시블 철거</t>
    <phoneticPr fontId="5" type="noConversion"/>
  </si>
  <si>
    <t>1식</t>
    <phoneticPr fontId="5" type="noConversion"/>
  </si>
  <si>
    <t>13) Jet Mixer  탈거</t>
    <phoneticPr fontId="191" type="noConversion"/>
  </si>
  <si>
    <t>대</t>
    <phoneticPr fontId="5" type="noConversion"/>
  </si>
  <si>
    <t>14) In/Out 주배관 Blind Flange
      설치</t>
    <phoneticPr fontId="5" type="noConversion"/>
  </si>
  <si>
    <t xml:space="preserve">  - Gasket 및 STUD Bolt &amp; Nut</t>
    <phoneticPr fontId="5" type="noConversion"/>
  </si>
  <si>
    <t>Gasket(36")</t>
    <phoneticPr fontId="5" type="noConversion"/>
  </si>
  <si>
    <t>Non-ASB', 3t RF #150</t>
    <phoneticPr fontId="5" type="noConversion"/>
  </si>
  <si>
    <t>개</t>
    <phoneticPr fontId="5" type="noConversion"/>
  </si>
  <si>
    <t>Gasket(14")</t>
    <phoneticPr fontId="5" type="noConversion"/>
  </si>
  <si>
    <t>Non-ASB', 3t RF #300</t>
    <phoneticPr fontId="5" type="noConversion"/>
  </si>
  <si>
    <t>Gasket(12")</t>
    <phoneticPr fontId="5" type="noConversion"/>
  </si>
  <si>
    <t>Non-ASB', 3t RF #300</t>
    <phoneticPr fontId="5" type="noConversion"/>
  </si>
  <si>
    <t>Bolt &amp; Nut(36")</t>
    <phoneticPr fontId="5" type="noConversion"/>
  </si>
  <si>
    <t>set</t>
    <phoneticPr fontId="5" type="noConversion"/>
  </si>
  <si>
    <t>Bolt &amp; Nut(20")</t>
    <phoneticPr fontId="5" type="noConversion"/>
  </si>
  <si>
    <t>set</t>
    <phoneticPr fontId="5" type="noConversion"/>
  </si>
  <si>
    <t>set</t>
    <phoneticPr fontId="5" type="noConversion"/>
  </si>
  <si>
    <t>Bolt &amp; Nut(12")</t>
    <phoneticPr fontId="5" type="noConversion"/>
  </si>
  <si>
    <t>Bolt &amp; Nut(8")</t>
    <phoneticPr fontId="5" type="noConversion"/>
  </si>
  <si>
    <t>set</t>
    <phoneticPr fontId="5" type="noConversion"/>
  </si>
  <si>
    <t xml:space="preserve">  - 20" BLIND FLANGE 설치</t>
    <phoneticPr fontId="5" type="noConversion"/>
  </si>
  <si>
    <t xml:space="preserve">  - 14" BLIND FLANGE설치</t>
    <phoneticPr fontId="5" type="noConversion"/>
  </si>
  <si>
    <t xml:space="preserve">  -  8" BLIND FLANGE 설치</t>
    <phoneticPr fontId="5" type="noConversion"/>
  </si>
  <si>
    <t>계</t>
    <phoneticPr fontId="5" type="noConversion"/>
  </si>
  <si>
    <t>15) Expansion Joint 탈거</t>
    <phoneticPr fontId="5" type="noConversion"/>
  </si>
  <si>
    <t>36" 철거</t>
    <phoneticPr fontId="5" type="noConversion"/>
  </si>
  <si>
    <t>개</t>
    <phoneticPr fontId="5" type="noConversion"/>
  </si>
  <si>
    <t>20" 철거</t>
    <phoneticPr fontId="5" type="noConversion"/>
  </si>
  <si>
    <t>12" 철거</t>
    <phoneticPr fontId="5" type="noConversion"/>
  </si>
  <si>
    <t>개</t>
    <phoneticPr fontId="5" type="noConversion"/>
  </si>
  <si>
    <t>계</t>
    <phoneticPr fontId="5" type="noConversion"/>
  </si>
  <si>
    <t>(1식)</t>
    <phoneticPr fontId="5" type="noConversion"/>
  </si>
  <si>
    <t xml:space="preserve">16) 장비사용 </t>
    <phoneticPr fontId="5" type="noConversion"/>
  </si>
  <si>
    <t xml:space="preserve"> </t>
    <phoneticPr fontId="5" type="noConversion"/>
  </si>
  <si>
    <t xml:space="preserve"> </t>
    <phoneticPr fontId="5" type="noConversion"/>
  </si>
  <si>
    <t xml:space="preserve">  - Gasket 및 Bolt &amp; Nut</t>
    <phoneticPr fontId="5" type="noConversion"/>
  </si>
  <si>
    <t>Gasket(6")</t>
    <phoneticPr fontId="5" type="noConversion"/>
  </si>
  <si>
    <t>KS 10K, Asbestos</t>
    <phoneticPr fontId="5" type="noConversion"/>
  </si>
  <si>
    <t>Gasket(3")</t>
    <phoneticPr fontId="5" type="noConversion"/>
  </si>
  <si>
    <t>KS 10K, Asbestos</t>
    <phoneticPr fontId="5" type="noConversion"/>
  </si>
  <si>
    <t>Gasket(2")</t>
    <phoneticPr fontId="5" type="noConversion"/>
  </si>
  <si>
    <t>KS 10K, Asbestos</t>
    <phoneticPr fontId="5" type="noConversion"/>
  </si>
  <si>
    <t>Bolt &amp; Nut(6")</t>
    <phoneticPr fontId="5" type="noConversion"/>
  </si>
  <si>
    <t>3/4"×105L Stud Bolt</t>
    <phoneticPr fontId="5" type="noConversion"/>
  </si>
  <si>
    <t>set</t>
    <phoneticPr fontId="5" type="noConversion"/>
  </si>
  <si>
    <t>Bolt &amp; Nut(3")</t>
    <phoneticPr fontId="5" type="noConversion"/>
  </si>
  <si>
    <t>5/8"×95L Stud Bolt</t>
    <phoneticPr fontId="5" type="noConversion"/>
  </si>
  <si>
    <t>Bolt &amp; Nut(2")</t>
    <phoneticPr fontId="5" type="noConversion"/>
  </si>
  <si>
    <t>5/8"×85L Stud Bolt</t>
    <phoneticPr fontId="5" type="noConversion"/>
  </si>
  <si>
    <t>set</t>
    <phoneticPr fontId="5" type="noConversion"/>
  </si>
  <si>
    <t>드럼통</t>
    <phoneticPr fontId="5" type="noConversion"/>
  </si>
  <si>
    <t>200L, Oil 중</t>
    <phoneticPr fontId="5" type="noConversion"/>
  </si>
  <si>
    <t>깔판(PVC 필름)</t>
    <phoneticPr fontId="5" type="noConversion"/>
  </si>
  <si>
    <t>rol</t>
    <phoneticPr fontId="5" type="noConversion"/>
  </si>
  <si>
    <t xml:space="preserve">  - 배선용 차단기(MCCB) 설치</t>
    <phoneticPr fontId="5" type="noConversion"/>
  </si>
  <si>
    <t>460V/400A/3P</t>
    <phoneticPr fontId="5" type="noConversion"/>
  </si>
  <si>
    <t>개</t>
    <phoneticPr fontId="5" type="noConversion"/>
  </si>
  <si>
    <t>개</t>
    <phoneticPr fontId="5" type="noConversion"/>
  </si>
  <si>
    <t xml:space="preserve">  - 배선용 차단기(MCCB) 설치</t>
    <phoneticPr fontId="5" type="noConversion"/>
  </si>
  <si>
    <t>460V/125A/3P</t>
    <phoneticPr fontId="5" type="noConversion"/>
  </si>
  <si>
    <t>460V/75A/3P</t>
    <phoneticPr fontId="5" type="noConversion"/>
  </si>
  <si>
    <t xml:space="preserve">  - 배선용 차단기(MCCB) 설치</t>
    <phoneticPr fontId="5" type="noConversion"/>
  </si>
  <si>
    <t>460V/20A/3P</t>
    <phoneticPr fontId="5" type="noConversion"/>
  </si>
  <si>
    <t>220V/30A/3P</t>
    <phoneticPr fontId="5" type="noConversion"/>
  </si>
  <si>
    <t xml:space="preserve">  - 분전함설치/철거(PNL-0/1)</t>
    <phoneticPr fontId="5" type="noConversion"/>
  </si>
  <si>
    <t xml:space="preserve">  - 분전함설치/철거(PNL-2)</t>
    <phoneticPr fontId="5" type="noConversion"/>
  </si>
  <si>
    <t>개</t>
    <phoneticPr fontId="5" type="noConversion"/>
  </si>
  <si>
    <t xml:space="preserve">  - 동관단자 설치/철거</t>
    <phoneticPr fontId="5" type="noConversion"/>
  </si>
  <si>
    <t xml:space="preserve">600V/185㎟/3C </t>
    <phoneticPr fontId="5" type="noConversion"/>
  </si>
  <si>
    <t xml:space="preserve">  - 케이블 설치</t>
    <phoneticPr fontId="5" type="noConversion"/>
  </si>
  <si>
    <t xml:space="preserve">600V/185㎟/3C </t>
    <phoneticPr fontId="5" type="noConversion"/>
  </si>
  <si>
    <t>m</t>
    <phoneticPr fontId="5" type="noConversion"/>
  </si>
  <si>
    <t>m</t>
    <phoneticPr fontId="5" type="noConversion"/>
  </si>
  <si>
    <t xml:space="preserve">  - 케이블 설치</t>
    <phoneticPr fontId="5" type="noConversion"/>
  </si>
  <si>
    <t xml:space="preserve">600V/95㎟/3C </t>
    <phoneticPr fontId="5" type="noConversion"/>
  </si>
  <si>
    <t xml:space="preserve">  - 케이블 철거</t>
    <phoneticPr fontId="5" type="noConversion"/>
  </si>
  <si>
    <t xml:space="preserve">600V/95㎟/3C </t>
    <phoneticPr fontId="5" type="noConversion"/>
  </si>
  <si>
    <t>m</t>
    <phoneticPr fontId="5" type="noConversion"/>
  </si>
  <si>
    <t xml:space="preserve">  - 케이블 철거</t>
    <phoneticPr fontId="5" type="noConversion"/>
  </si>
  <si>
    <t xml:space="preserve">600V/35㎟/3C </t>
    <phoneticPr fontId="5" type="noConversion"/>
  </si>
  <si>
    <t xml:space="preserve">600V/16㎟/3C </t>
    <phoneticPr fontId="5" type="noConversion"/>
  </si>
  <si>
    <t>m</t>
    <phoneticPr fontId="5" type="noConversion"/>
  </si>
  <si>
    <t xml:space="preserve">  - 케이블 설치</t>
    <phoneticPr fontId="5" type="noConversion"/>
  </si>
  <si>
    <t xml:space="preserve">600V/10㎟/3C </t>
    <phoneticPr fontId="5" type="noConversion"/>
  </si>
  <si>
    <t xml:space="preserve">600V/10㎟/3C </t>
    <phoneticPr fontId="5" type="noConversion"/>
  </si>
  <si>
    <t xml:space="preserve">  - 케이블 철거</t>
    <phoneticPr fontId="5" type="noConversion"/>
  </si>
  <si>
    <t xml:space="preserve">600V/6㎟/3C </t>
    <phoneticPr fontId="5" type="noConversion"/>
  </si>
  <si>
    <t xml:space="preserve">600V/4㎟/3C </t>
    <phoneticPr fontId="5" type="noConversion"/>
  </si>
  <si>
    <t>m</t>
    <phoneticPr fontId="5" type="noConversion"/>
  </si>
  <si>
    <t xml:space="preserve">600V/2.5㎟/3C </t>
    <phoneticPr fontId="5" type="noConversion"/>
  </si>
  <si>
    <t xml:space="preserve">600V/2.5㎟/3C </t>
    <phoneticPr fontId="5" type="noConversion"/>
  </si>
  <si>
    <t xml:space="preserve">  - 방폭백열등 설치 </t>
    <phoneticPr fontId="5" type="noConversion"/>
  </si>
  <si>
    <t xml:space="preserve">300W </t>
    <phoneticPr fontId="5" type="noConversion"/>
  </si>
  <si>
    <t xml:space="preserve">  - 방폭백열등 철거</t>
    <phoneticPr fontId="5" type="noConversion"/>
  </si>
  <si>
    <t xml:space="preserve">300W </t>
    <phoneticPr fontId="5" type="noConversion"/>
  </si>
  <si>
    <t xml:space="preserve">  - 콘센트 설치(접지형)</t>
    <phoneticPr fontId="5" type="noConversion"/>
  </si>
  <si>
    <t>220V/15A/2P</t>
    <phoneticPr fontId="5" type="noConversion"/>
  </si>
  <si>
    <t xml:space="preserve">  - 홀다자석(케이블고정)설치</t>
    <phoneticPr fontId="5" type="noConversion"/>
  </si>
  <si>
    <t>고리형</t>
    <phoneticPr fontId="5" type="noConversion"/>
  </si>
  <si>
    <t>개</t>
    <phoneticPr fontId="5" type="noConversion"/>
  </si>
  <si>
    <t>소계 (손료산출용 금액)</t>
    <phoneticPr fontId="5" type="noConversion"/>
  </si>
  <si>
    <t>재료비손료(5.6% × 1.3월 적용 = 7.3%)</t>
    <phoneticPr fontId="5" type="noConversion"/>
  </si>
  <si>
    <t>재료비의 7.3%</t>
    <phoneticPr fontId="5" type="noConversion"/>
  </si>
  <si>
    <t>식</t>
    <phoneticPr fontId="5" type="noConversion"/>
  </si>
  <si>
    <t>공구손료</t>
    <phoneticPr fontId="5" type="noConversion"/>
  </si>
  <si>
    <t>노무비의 3%</t>
    <phoneticPr fontId="5" type="noConversion"/>
  </si>
  <si>
    <t>C.O.W  전기사용료</t>
    <phoneticPr fontId="5" type="noConversion"/>
  </si>
  <si>
    <t>kWH</t>
    <phoneticPr fontId="5" type="noConversion"/>
  </si>
  <si>
    <t>공종명</t>
    <phoneticPr fontId="192" type="noConversion"/>
  </si>
  <si>
    <t>규      격</t>
    <phoneticPr fontId="192" type="noConversion"/>
  </si>
  <si>
    <t>수  량</t>
    <phoneticPr fontId="192" type="noConversion"/>
  </si>
  <si>
    <t>단위</t>
    <phoneticPr fontId="5" type="noConversion"/>
  </si>
  <si>
    <t>재    료    비</t>
    <phoneticPr fontId="192" type="noConversion"/>
  </si>
  <si>
    <t>노    무    비</t>
    <phoneticPr fontId="192" type="noConversion"/>
  </si>
  <si>
    <t>경        비</t>
    <phoneticPr fontId="192" type="noConversion"/>
  </si>
  <si>
    <t>합계</t>
    <phoneticPr fontId="192" type="noConversion"/>
  </si>
  <si>
    <t>비고
(B)</t>
    <phoneticPr fontId="192" type="noConversion"/>
  </si>
  <si>
    <t>가중치
(A)/(B)</t>
    <phoneticPr fontId="5" type="noConversion"/>
  </si>
  <si>
    <t>평가</t>
    <phoneticPr fontId="5" type="noConversion"/>
  </si>
  <si>
    <t>Note</t>
    <phoneticPr fontId="5" type="noConversion"/>
  </si>
  <si>
    <t>단   가</t>
    <phoneticPr fontId="192" type="noConversion"/>
  </si>
  <si>
    <t>금   액</t>
    <phoneticPr fontId="192" type="noConversion"/>
  </si>
  <si>
    <t>단   가(A)</t>
    <phoneticPr fontId="192" type="noConversion"/>
  </si>
  <si>
    <r>
      <rPr>
        <b/>
        <sz val="9"/>
        <rFont val="굴림체"/>
        <family val="3"/>
        <charset val="129"/>
      </rPr>
      <t>▣</t>
    </r>
    <r>
      <rPr>
        <b/>
        <sz val="9"/>
        <rFont val="돋움"/>
        <family val="3"/>
        <charset val="129"/>
      </rPr>
      <t xml:space="preserve"> 울산지사 지상탱크 철거공사</t>
    </r>
    <phoneticPr fontId="195" type="noConversion"/>
  </si>
  <si>
    <t>1. 청소공사 (지상탱크 18기)</t>
    <phoneticPr fontId="195" type="noConversion"/>
  </si>
  <si>
    <t xml:space="preserve">      1-1. C.O.W</t>
    <phoneticPr fontId="5" type="noConversion"/>
  </si>
  <si>
    <t>기</t>
    <phoneticPr fontId="5" type="noConversion"/>
  </si>
  <si>
    <t>제1공종</t>
    <phoneticPr fontId="5" type="noConversion"/>
  </si>
  <si>
    <t xml:space="preserve">      1-1. C.O.W</t>
    <phoneticPr fontId="5" type="noConversion"/>
  </si>
  <si>
    <t>기</t>
    <phoneticPr fontId="5" type="noConversion"/>
  </si>
  <si>
    <t>제2공종</t>
    <phoneticPr fontId="5" type="noConversion"/>
  </si>
  <si>
    <t xml:space="preserve">      1-2. MegaMACS</t>
    <phoneticPr fontId="5" type="noConversion"/>
  </si>
  <si>
    <t>기</t>
    <phoneticPr fontId="5" type="noConversion"/>
  </si>
  <si>
    <t>제3공종</t>
    <phoneticPr fontId="5" type="noConversion"/>
  </si>
  <si>
    <t>소계</t>
    <phoneticPr fontId="5" type="noConversion"/>
  </si>
  <si>
    <t>&lt;지급경비 (전력비)&gt;</t>
    <phoneticPr fontId="5" type="noConversion"/>
  </si>
  <si>
    <t xml:space="preserve">      1-1. C.O.W 공사</t>
    <phoneticPr fontId="5" type="noConversion"/>
  </si>
  <si>
    <t>기</t>
    <phoneticPr fontId="5" type="noConversion"/>
  </si>
  <si>
    <t xml:space="preserve">Note1 : 공종산정시 공종순위는 당초 배포했던 0.세부공종집계표_30 파일의 각 공종의 순위로 평가합니다. </t>
    <phoneticPr fontId="5" type="noConversion"/>
  </si>
  <si>
    <t>Note2 : 물량및 단위가 표기된 최하위 아래단계의 내역 즉, 최소단위 내역이 세부공종이 되며, 18)가설전기공사의 경우처럼 기계손료를 산출하기 위한                재료비는 중복이 되므로 세부공종의 합에서 제외합니다.</t>
    <phoneticPr fontId="5" type="noConversion"/>
  </si>
  <si>
    <t>Note3 : 공종의 가중치 계산을 위한 1공종의 세부공종 합계는 설계단가 (251,621,068원)으로 산출하여 평가합니다.</t>
    <phoneticPr fontId="5" type="noConversion"/>
  </si>
  <si>
    <t xml:space="preserve"> 1-1.  C.O.W </t>
    <phoneticPr fontId="195" type="noConversion"/>
  </si>
  <si>
    <t xml:space="preserve">   1) Auto Vent 철거</t>
    <phoneticPr fontId="5" type="noConversion"/>
  </si>
  <si>
    <t xml:space="preserve"> </t>
    <phoneticPr fontId="25" type="noConversion"/>
  </si>
  <si>
    <t xml:space="preserve">   3) 세정용 배관 설치 및 철거</t>
    <phoneticPr fontId="5" type="noConversion"/>
  </si>
  <si>
    <t xml:space="preserve"> </t>
    <phoneticPr fontId="25" type="noConversion"/>
  </si>
  <si>
    <t xml:space="preserve">   4) Roof Seal 밀봉작업</t>
    <phoneticPr fontId="5" type="noConversion"/>
  </si>
  <si>
    <t xml:space="preserve">   5) 산소농도 측정설비 설치 및 철거</t>
    <phoneticPr fontId="5" type="noConversion"/>
  </si>
  <si>
    <t xml:space="preserve"> </t>
    <phoneticPr fontId="25" type="noConversion"/>
  </si>
  <si>
    <t xml:space="preserve">   6) 보일러 사용비용</t>
    <phoneticPr fontId="5" type="noConversion"/>
  </si>
  <si>
    <t xml:space="preserve"> </t>
    <phoneticPr fontId="25" type="noConversion"/>
  </si>
  <si>
    <t xml:space="preserve">   7) COW System 철거 및 설치</t>
    <phoneticPr fontId="5" type="noConversion"/>
  </si>
  <si>
    <t xml:space="preserve">   8) 세정작업</t>
    <phoneticPr fontId="5" type="noConversion"/>
  </si>
  <si>
    <t xml:space="preserve">   9) 질소장비 사용</t>
    <phoneticPr fontId="5" type="noConversion"/>
  </si>
  <si>
    <t xml:space="preserve">   10) 탱크바닥 청소</t>
    <phoneticPr fontId="5" type="noConversion"/>
  </si>
  <si>
    <t xml:space="preserve">   11) Manhole 철거</t>
    <phoneticPr fontId="5" type="noConversion"/>
  </si>
  <si>
    <t xml:space="preserve">   12) J/M 배관 플렉시블 철거</t>
    <phoneticPr fontId="5" type="noConversion"/>
  </si>
  <si>
    <t xml:space="preserve">   13) Jet Mixer 탈거</t>
    <phoneticPr fontId="5" type="noConversion"/>
  </si>
  <si>
    <t xml:space="preserve">   14) In/Out 주배관 Blind Flange설치</t>
    <phoneticPr fontId="5" type="noConversion"/>
  </si>
  <si>
    <t xml:space="preserve">   15) Expansion Joint  탈거</t>
    <phoneticPr fontId="5" type="noConversion"/>
  </si>
  <si>
    <t xml:space="preserve">   16) 장비사용</t>
    <phoneticPr fontId="5" type="noConversion"/>
  </si>
  <si>
    <t xml:space="preserve">   17) 부속자재 및 가설사무소</t>
    <phoneticPr fontId="5" type="noConversion"/>
  </si>
  <si>
    <t xml:space="preserve">   18) 가설 전기공사</t>
    <phoneticPr fontId="5" type="noConversion"/>
  </si>
  <si>
    <t xml:space="preserve">   19) 전기사용료</t>
    <phoneticPr fontId="5" type="noConversion"/>
  </si>
  <si>
    <t xml:space="preserve"> 1-2. MegaMACS</t>
    <phoneticPr fontId="195" type="noConversion"/>
  </si>
  <si>
    <t xml:space="preserve">    MegaMACS탱크청소</t>
    <phoneticPr fontId="5" type="noConversion"/>
  </si>
  <si>
    <t>식</t>
    <phoneticPr fontId="5" type="noConversion"/>
  </si>
  <si>
    <t>제3공종</t>
    <phoneticPr fontId="5" type="noConversion"/>
  </si>
  <si>
    <t>소요자재</t>
    <phoneticPr fontId="5" type="noConversion"/>
  </si>
  <si>
    <t xml:space="preserve"> 1-1. C.O.W </t>
    <phoneticPr fontId="195" type="noConversion"/>
  </si>
  <si>
    <t xml:space="preserve"> </t>
    <phoneticPr fontId="5" type="noConversion"/>
  </si>
  <si>
    <t>1) Auto Vent 철거</t>
    <phoneticPr fontId="5" type="noConversion"/>
  </si>
  <si>
    <t>개</t>
    <phoneticPr fontId="5" type="noConversion"/>
  </si>
  <si>
    <t>계</t>
    <phoneticPr fontId="5" type="noConversion"/>
  </si>
  <si>
    <t>2) 세정용 Nozzle 설치 및 철거
    (Deck Post 탈거 포함)</t>
    <phoneticPr fontId="5" type="noConversion"/>
  </si>
  <si>
    <t>개</t>
    <phoneticPr fontId="5" type="noConversion"/>
  </si>
  <si>
    <t>계</t>
    <phoneticPr fontId="5" type="noConversion"/>
  </si>
  <si>
    <t>3) 세정용 배관 설치 및 철거</t>
    <phoneticPr fontId="5" type="noConversion"/>
  </si>
  <si>
    <t>식</t>
    <phoneticPr fontId="5" type="noConversion"/>
  </si>
  <si>
    <t>Roof 내 배관설치</t>
    <phoneticPr fontId="5" type="noConversion"/>
  </si>
  <si>
    <t>4"</t>
    <phoneticPr fontId="5" type="noConversion"/>
  </si>
  <si>
    <t>개</t>
    <phoneticPr fontId="5" type="noConversion"/>
  </si>
  <si>
    <t>"</t>
    <phoneticPr fontId="5" type="noConversion"/>
  </si>
  <si>
    <t>3"</t>
    <phoneticPr fontId="5" type="noConversion"/>
  </si>
  <si>
    <t>입상관</t>
    <phoneticPr fontId="5" type="noConversion"/>
  </si>
  <si>
    <t>6" 탱크외부</t>
    <phoneticPr fontId="5" type="noConversion"/>
  </si>
  <si>
    <t>"</t>
    <phoneticPr fontId="5" type="noConversion"/>
  </si>
  <si>
    <t>6" 탱크내부</t>
    <phoneticPr fontId="5" type="noConversion"/>
  </si>
  <si>
    <t>개</t>
    <phoneticPr fontId="5" type="noConversion"/>
  </si>
  <si>
    <t>탱크주위배관</t>
    <phoneticPr fontId="5" type="noConversion"/>
  </si>
  <si>
    <t>6"</t>
    <phoneticPr fontId="5" type="noConversion"/>
  </si>
  <si>
    <t>온수배관</t>
    <phoneticPr fontId="5" type="noConversion"/>
  </si>
  <si>
    <t>2"</t>
    <phoneticPr fontId="5" type="noConversion"/>
  </si>
  <si>
    <t>4) Roof Seal 밀봉작업</t>
    <phoneticPr fontId="5" type="noConversion"/>
  </si>
  <si>
    <t>㎡</t>
    <phoneticPr fontId="5" type="noConversion"/>
  </si>
  <si>
    <t>계</t>
    <phoneticPr fontId="5" type="noConversion"/>
  </si>
  <si>
    <t>5) 산소농도 측정설비 설치 및 철거</t>
    <phoneticPr fontId="5" type="noConversion"/>
  </si>
  <si>
    <t>설치 및 철거 비용</t>
    <phoneticPr fontId="5" type="noConversion"/>
  </si>
  <si>
    <t>대</t>
    <phoneticPr fontId="5" type="noConversion"/>
  </si>
  <si>
    <t>연료비</t>
    <phoneticPr fontId="5" type="noConversion"/>
  </si>
  <si>
    <t>보일러용 등유</t>
    <phoneticPr fontId="5" type="noConversion"/>
  </si>
  <si>
    <t>ℓ</t>
    <phoneticPr fontId="5" type="noConversion"/>
  </si>
  <si>
    <t>장비사용료</t>
    <phoneticPr fontId="5" type="noConversion"/>
  </si>
  <si>
    <t>일</t>
    <phoneticPr fontId="5" type="noConversion"/>
  </si>
  <si>
    <t>7) COW SYSTEM 설치 및 
     철거 비용</t>
    <phoneticPr fontId="5" type="noConversion"/>
  </si>
  <si>
    <t>set</t>
    <phoneticPr fontId="5" type="noConversion"/>
  </si>
  <si>
    <t>계</t>
    <phoneticPr fontId="5" type="noConversion"/>
  </si>
  <si>
    <t>(탱크1기)</t>
    <phoneticPr fontId="5" type="noConversion"/>
  </si>
  <si>
    <t>8) 세정작업</t>
    <phoneticPr fontId="5" type="noConversion"/>
  </si>
  <si>
    <t>세정작업</t>
    <phoneticPr fontId="5" type="noConversion"/>
  </si>
  <si>
    <t>일</t>
    <phoneticPr fontId="5" type="noConversion"/>
  </si>
  <si>
    <t>장비사용료</t>
    <phoneticPr fontId="5" type="noConversion"/>
  </si>
  <si>
    <t>일</t>
    <phoneticPr fontId="5" type="noConversion"/>
  </si>
  <si>
    <t>비중이 높은 곳에서 조정</t>
    <phoneticPr fontId="5" type="noConversion"/>
  </si>
  <si>
    <t>계</t>
    <phoneticPr fontId="5" type="noConversion"/>
  </si>
  <si>
    <t>(탱크1기)</t>
    <phoneticPr fontId="5" type="noConversion"/>
  </si>
  <si>
    <t>9) 질소장비 사용</t>
    <phoneticPr fontId="5" type="noConversion"/>
  </si>
  <si>
    <t>질소가스</t>
    <phoneticPr fontId="5" type="noConversion"/>
  </si>
  <si>
    <t>운전 및 장비비</t>
    <phoneticPr fontId="5" type="noConversion"/>
  </si>
  <si>
    <t>일</t>
    <phoneticPr fontId="5" type="noConversion"/>
  </si>
  <si>
    <t>계</t>
    <phoneticPr fontId="5" type="noConversion"/>
  </si>
  <si>
    <t xml:space="preserve"> </t>
    <phoneticPr fontId="5" type="noConversion"/>
  </si>
  <si>
    <t>10) 탱크바닥 청소</t>
    <phoneticPr fontId="5" type="noConversion"/>
  </si>
  <si>
    <t>닦아내기용 세정제</t>
    <phoneticPr fontId="5" type="noConversion"/>
  </si>
  <si>
    <t>화이트세정제</t>
    <phoneticPr fontId="5" type="noConversion"/>
  </si>
  <si>
    <t>환형판 청소</t>
    <phoneticPr fontId="5" type="noConversion"/>
  </si>
  <si>
    <t>㎡</t>
    <phoneticPr fontId="5" type="noConversion"/>
  </si>
  <si>
    <t>바닦판 청소</t>
    <phoneticPr fontId="5" type="noConversion"/>
  </si>
  <si>
    <t>㎡</t>
    <phoneticPr fontId="5" type="noConversion"/>
  </si>
  <si>
    <t>계</t>
    <phoneticPr fontId="5" type="noConversion"/>
  </si>
  <si>
    <t xml:space="preserve">11) Manhole철거 </t>
    <phoneticPr fontId="5" type="noConversion"/>
  </si>
  <si>
    <t xml:space="preserve"> 30＂ Shell MANHOLE 철거 </t>
    <phoneticPr fontId="5" type="noConversion"/>
  </si>
  <si>
    <t xml:space="preserve"> 24＂ DECK MANHOLE 철거</t>
    <phoneticPr fontId="5" type="noConversion"/>
  </si>
  <si>
    <t>개</t>
    <phoneticPr fontId="5" type="noConversion"/>
  </si>
  <si>
    <t xml:space="preserve"> 12) J/M배관(14")플랙시블 철거</t>
    <phoneticPr fontId="5" type="noConversion"/>
  </si>
  <si>
    <t>1식</t>
    <phoneticPr fontId="5" type="noConversion"/>
  </si>
  <si>
    <t>13) Jet Mixer  탈거</t>
    <phoneticPr fontId="191" type="noConversion"/>
  </si>
  <si>
    <t>14) In/Out 주배관 Blind Flange
      설치</t>
    <phoneticPr fontId="5" type="noConversion"/>
  </si>
  <si>
    <t xml:space="preserve">  - Gasket 및 STUD Bolt &amp; Nut</t>
    <phoneticPr fontId="5" type="noConversion"/>
  </si>
  <si>
    <t>Gasket(36")</t>
    <phoneticPr fontId="5" type="noConversion"/>
  </si>
  <si>
    <t>Non-ASB', 3t RF #150</t>
    <phoneticPr fontId="5" type="noConversion"/>
  </si>
  <si>
    <t>Gasket(20")</t>
    <phoneticPr fontId="5" type="noConversion"/>
  </si>
  <si>
    <t>Non-ASB', 3t RF #150</t>
    <phoneticPr fontId="5" type="noConversion"/>
  </si>
  <si>
    <t>Gasket(14")</t>
    <phoneticPr fontId="5" type="noConversion"/>
  </si>
  <si>
    <t>Non-ASB', 3t RF #300</t>
    <phoneticPr fontId="5" type="noConversion"/>
  </si>
  <si>
    <t>Gasket(12")</t>
    <phoneticPr fontId="5" type="noConversion"/>
  </si>
  <si>
    <t>Non-ASB', 3t RF #300</t>
    <phoneticPr fontId="5" type="noConversion"/>
  </si>
  <si>
    <t>Gasket(8")</t>
    <phoneticPr fontId="5" type="noConversion"/>
  </si>
  <si>
    <t>set</t>
    <phoneticPr fontId="5" type="noConversion"/>
  </si>
  <si>
    <t>Bolt &amp; Nut(20")</t>
    <phoneticPr fontId="5" type="noConversion"/>
  </si>
  <si>
    <t>set</t>
    <phoneticPr fontId="5" type="noConversion"/>
  </si>
  <si>
    <t>Bolt &amp; Nut(14")</t>
    <phoneticPr fontId="5" type="noConversion"/>
  </si>
  <si>
    <t>set</t>
    <phoneticPr fontId="5" type="noConversion"/>
  </si>
  <si>
    <t>Bolt &amp; Nut(12")</t>
    <phoneticPr fontId="5" type="noConversion"/>
  </si>
  <si>
    <t>Bolt &amp; Nut(8")</t>
    <phoneticPr fontId="5" type="noConversion"/>
  </si>
  <si>
    <t xml:space="preserve">  - 36" BLIND FLANGE설치</t>
    <phoneticPr fontId="5" type="noConversion"/>
  </si>
  <si>
    <t>개</t>
    <phoneticPr fontId="5" type="noConversion"/>
  </si>
  <si>
    <t xml:space="preserve">  - 20" BLIND FLANGE 설치</t>
    <phoneticPr fontId="5" type="noConversion"/>
  </si>
  <si>
    <t>개</t>
    <phoneticPr fontId="5" type="noConversion"/>
  </si>
  <si>
    <t xml:space="preserve">  - 14" BLIND FLANGE설치</t>
    <phoneticPr fontId="5" type="noConversion"/>
  </si>
  <si>
    <t xml:space="preserve">  - 12" BLIND FLANGE 설치</t>
    <phoneticPr fontId="5" type="noConversion"/>
  </si>
  <si>
    <t xml:space="preserve">  -  8" BLIND FLANGE 설치</t>
    <phoneticPr fontId="5" type="noConversion"/>
  </si>
  <si>
    <t>계</t>
    <phoneticPr fontId="5" type="noConversion"/>
  </si>
  <si>
    <t>15) Expansion Joint 탈거</t>
    <phoneticPr fontId="5" type="noConversion"/>
  </si>
  <si>
    <t>36" 철거</t>
    <phoneticPr fontId="5" type="noConversion"/>
  </si>
  <si>
    <t>20" 철거</t>
    <phoneticPr fontId="5" type="noConversion"/>
  </si>
  <si>
    <t>14" 철거</t>
    <phoneticPr fontId="5" type="noConversion"/>
  </si>
  <si>
    <t>12" 철거</t>
    <phoneticPr fontId="5" type="noConversion"/>
  </si>
  <si>
    <t xml:space="preserve"> </t>
    <phoneticPr fontId="5" type="noConversion"/>
  </si>
  <si>
    <t>50 ton 크레인</t>
    <phoneticPr fontId="5" type="noConversion"/>
  </si>
  <si>
    <t>hr</t>
    <phoneticPr fontId="5" type="noConversion"/>
  </si>
  <si>
    <t>25 ton 크레인</t>
    <phoneticPr fontId="5" type="noConversion"/>
  </si>
  <si>
    <t>10ton 트럭 크레인</t>
    <phoneticPr fontId="5" type="noConversion"/>
  </si>
  <si>
    <t>5ton 트럭 크레인</t>
    <phoneticPr fontId="5" type="noConversion"/>
  </si>
  <si>
    <t>(탱크1기)</t>
    <phoneticPr fontId="5" type="noConversion"/>
  </si>
  <si>
    <t>17) 부속자재 및 가설사무소</t>
    <phoneticPr fontId="5" type="noConversion"/>
  </si>
  <si>
    <t xml:space="preserve">  - Gasket 및 Bolt &amp; Nut</t>
    <phoneticPr fontId="5" type="noConversion"/>
  </si>
  <si>
    <t>Gasket(6")</t>
    <phoneticPr fontId="5" type="noConversion"/>
  </si>
  <si>
    <t>KS 10K, Asbestos</t>
    <phoneticPr fontId="5" type="noConversion"/>
  </si>
  <si>
    <t>Gasket(4")</t>
    <phoneticPr fontId="5" type="noConversion"/>
  </si>
  <si>
    <t>KS 10K, Asbestos</t>
    <phoneticPr fontId="5" type="noConversion"/>
  </si>
  <si>
    <t>Gasket(3")</t>
    <phoneticPr fontId="5" type="noConversion"/>
  </si>
  <si>
    <t>KS 10K, Asbestos</t>
    <phoneticPr fontId="5" type="noConversion"/>
  </si>
  <si>
    <t>Gasket(2")</t>
    <phoneticPr fontId="5" type="noConversion"/>
  </si>
  <si>
    <t>KS 10K, Asbestos</t>
    <phoneticPr fontId="5" type="noConversion"/>
  </si>
  <si>
    <t>개</t>
    <phoneticPr fontId="5" type="noConversion"/>
  </si>
  <si>
    <t>Bolt &amp; Nut(6")</t>
    <phoneticPr fontId="5" type="noConversion"/>
  </si>
  <si>
    <t>3/4"×105L Stud Bolt</t>
    <phoneticPr fontId="5" type="noConversion"/>
  </si>
  <si>
    <t>set</t>
    <phoneticPr fontId="5" type="noConversion"/>
  </si>
  <si>
    <t>Bolt &amp; Nut(4")</t>
    <phoneticPr fontId="5" type="noConversion"/>
  </si>
  <si>
    <t>5/8"×95L Stud Bolt</t>
    <phoneticPr fontId="5" type="noConversion"/>
  </si>
  <si>
    <t>Bolt &amp; Nut(3")</t>
    <phoneticPr fontId="5" type="noConversion"/>
  </si>
  <si>
    <t>5/8"×95L Stud Bolt</t>
    <phoneticPr fontId="5" type="noConversion"/>
  </si>
  <si>
    <t>set</t>
    <phoneticPr fontId="5" type="noConversion"/>
  </si>
  <si>
    <t>Bolt &amp; Nut(2")</t>
    <phoneticPr fontId="5" type="noConversion"/>
  </si>
  <si>
    <t>5/8"×85L Stud Bolt</t>
    <phoneticPr fontId="5" type="noConversion"/>
  </si>
  <si>
    <t>set</t>
    <phoneticPr fontId="5" type="noConversion"/>
  </si>
  <si>
    <t>소 계</t>
    <phoneticPr fontId="5" type="noConversion"/>
  </si>
  <si>
    <t xml:space="preserve">  -  슬러지처리용 자재</t>
    <phoneticPr fontId="5" type="noConversion"/>
  </si>
  <si>
    <t>드럼통</t>
    <phoneticPr fontId="5" type="noConversion"/>
  </si>
  <si>
    <t>200L, Oil 중</t>
    <phoneticPr fontId="5" type="noConversion"/>
  </si>
  <si>
    <t>깔판(PVC 필름)</t>
    <phoneticPr fontId="5" type="noConversion"/>
  </si>
  <si>
    <t>rol</t>
    <phoneticPr fontId="5" type="noConversion"/>
  </si>
  <si>
    <t>소  계</t>
    <phoneticPr fontId="5" type="noConversion"/>
  </si>
  <si>
    <t xml:space="preserve">  -  가설사무실 (3동 1.3개월)</t>
    <phoneticPr fontId="5" type="noConversion"/>
  </si>
  <si>
    <t>식</t>
    <phoneticPr fontId="5" type="noConversion"/>
  </si>
  <si>
    <t>소  계</t>
    <phoneticPr fontId="5" type="noConversion"/>
  </si>
  <si>
    <t>합  계</t>
    <phoneticPr fontId="5" type="noConversion"/>
  </si>
  <si>
    <t>(1식)</t>
    <phoneticPr fontId="5" type="noConversion"/>
  </si>
  <si>
    <t>18) 가설 전기공사</t>
    <phoneticPr fontId="5" type="noConversion"/>
  </si>
  <si>
    <t xml:space="preserve">  - 배선용 차단기(MCCB) 설치</t>
    <phoneticPr fontId="5" type="noConversion"/>
  </si>
  <si>
    <t>460V/400A/3P</t>
    <phoneticPr fontId="5" type="noConversion"/>
  </si>
  <si>
    <t>개</t>
    <phoneticPr fontId="5" type="noConversion"/>
  </si>
  <si>
    <t xml:space="preserve">  - 배선용 차단기(MCCB) 설치</t>
    <phoneticPr fontId="5" type="noConversion"/>
  </si>
  <si>
    <t>460V/225A/3P</t>
    <phoneticPr fontId="5" type="noConversion"/>
  </si>
  <si>
    <t xml:space="preserve">  - 배선용 차단기(MCCB) 설치</t>
    <phoneticPr fontId="5" type="noConversion"/>
  </si>
  <si>
    <t>460V/125A/3P</t>
    <phoneticPr fontId="5" type="noConversion"/>
  </si>
  <si>
    <t>460V/75A/3P</t>
    <phoneticPr fontId="5" type="noConversion"/>
  </si>
  <si>
    <t xml:space="preserve">  - 배선용 차단기(MCCB) 설치</t>
    <phoneticPr fontId="5" type="noConversion"/>
  </si>
  <si>
    <t>460V/50A/3P</t>
    <phoneticPr fontId="5" type="noConversion"/>
  </si>
  <si>
    <t xml:space="preserve">  - 배선용 차단기(MCCB) 설치</t>
    <phoneticPr fontId="5" type="noConversion"/>
  </si>
  <si>
    <t>460V/20A/3P</t>
    <phoneticPr fontId="5" type="noConversion"/>
  </si>
  <si>
    <t>220V/30A/3P</t>
    <phoneticPr fontId="5" type="noConversion"/>
  </si>
  <si>
    <t>개</t>
    <phoneticPr fontId="5" type="noConversion"/>
  </si>
  <si>
    <t xml:space="preserve">  - 누전차단기(ELB) 설치</t>
    <phoneticPr fontId="5" type="noConversion"/>
  </si>
  <si>
    <t>220V/30A/2P</t>
    <phoneticPr fontId="5" type="noConversion"/>
  </si>
  <si>
    <t xml:space="preserve">  - 분전함설치/철거(PNL-2)</t>
    <phoneticPr fontId="5" type="noConversion"/>
  </si>
  <si>
    <t>개</t>
    <phoneticPr fontId="5" type="noConversion"/>
  </si>
  <si>
    <t xml:space="preserve">  - 분전함설치/철거(PNL-3/2-1)</t>
    <phoneticPr fontId="5" type="noConversion"/>
  </si>
  <si>
    <t xml:space="preserve">  - 동관단자 설치/철거</t>
    <phoneticPr fontId="5" type="noConversion"/>
  </si>
  <si>
    <t xml:space="preserve">600V/185㎟/3C </t>
    <phoneticPr fontId="5" type="noConversion"/>
  </si>
  <si>
    <t>개</t>
    <phoneticPr fontId="5" type="noConversion"/>
  </si>
  <si>
    <t xml:space="preserve">  - 케이블 설치</t>
    <phoneticPr fontId="5" type="noConversion"/>
  </si>
  <si>
    <t xml:space="preserve">600V/185㎟/3C </t>
    <phoneticPr fontId="5" type="noConversion"/>
  </si>
  <si>
    <t>m</t>
    <phoneticPr fontId="5" type="noConversion"/>
  </si>
  <si>
    <t xml:space="preserve">  -케이블 철거</t>
    <phoneticPr fontId="5" type="noConversion"/>
  </si>
  <si>
    <t xml:space="preserve">600V/185㎟/3C </t>
    <phoneticPr fontId="5" type="noConversion"/>
  </si>
  <si>
    <t>m</t>
    <phoneticPr fontId="5" type="noConversion"/>
  </si>
  <si>
    <t xml:space="preserve">  - 케이블 설치</t>
    <phoneticPr fontId="5" type="noConversion"/>
  </si>
  <si>
    <t xml:space="preserve">600V/95㎟/3C </t>
    <phoneticPr fontId="5" type="noConversion"/>
  </si>
  <si>
    <t>m</t>
    <phoneticPr fontId="5" type="noConversion"/>
  </si>
  <si>
    <t xml:space="preserve">  - 케이블 철거</t>
    <phoneticPr fontId="5" type="noConversion"/>
  </si>
  <si>
    <t xml:space="preserve">600V/95㎟/3C </t>
    <phoneticPr fontId="5" type="noConversion"/>
  </si>
  <si>
    <t>m</t>
    <phoneticPr fontId="5" type="noConversion"/>
  </si>
  <si>
    <t xml:space="preserve">  - 케이블 설치</t>
    <phoneticPr fontId="5" type="noConversion"/>
  </si>
  <si>
    <t xml:space="preserve">600V/35㎟/3C </t>
    <phoneticPr fontId="5" type="noConversion"/>
  </si>
  <si>
    <t xml:space="preserve">  - 케이블 철거</t>
    <phoneticPr fontId="5" type="noConversion"/>
  </si>
  <si>
    <t xml:space="preserve">600V/35㎟/3C </t>
    <phoneticPr fontId="5" type="noConversion"/>
  </si>
  <si>
    <t>m</t>
    <phoneticPr fontId="5" type="noConversion"/>
  </si>
  <si>
    <t xml:space="preserve">600V/16㎟/3C </t>
    <phoneticPr fontId="5" type="noConversion"/>
  </si>
  <si>
    <t xml:space="preserve">  - 케이블 철거</t>
    <phoneticPr fontId="5" type="noConversion"/>
  </si>
  <si>
    <t xml:space="preserve">600V/16㎟/3C </t>
    <phoneticPr fontId="5" type="noConversion"/>
  </si>
  <si>
    <t xml:space="preserve">  - 케이블 설치</t>
    <phoneticPr fontId="5" type="noConversion"/>
  </si>
  <si>
    <t xml:space="preserve">600V/10㎟/3C </t>
    <phoneticPr fontId="5" type="noConversion"/>
  </si>
  <si>
    <t>m</t>
    <phoneticPr fontId="5" type="noConversion"/>
  </si>
  <si>
    <t xml:space="preserve">600V/10㎟/3C </t>
    <phoneticPr fontId="5" type="noConversion"/>
  </si>
  <si>
    <t xml:space="preserve">  - 케이블 설치</t>
    <phoneticPr fontId="5" type="noConversion"/>
  </si>
  <si>
    <t xml:space="preserve">600V/6㎟/3C </t>
    <phoneticPr fontId="5" type="noConversion"/>
  </si>
  <si>
    <t xml:space="preserve">  - 케이블 철거</t>
    <phoneticPr fontId="5" type="noConversion"/>
  </si>
  <si>
    <t xml:space="preserve">600V/6㎟/3C </t>
    <phoneticPr fontId="5" type="noConversion"/>
  </si>
  <si>
    <t>m</t>
    <phoneticPr fontId="5" type="noConversion"/>
  </si>
  <si>
    <t xml:space="preserve">600V/4㎟/3C </t>
    <phoneticPr fontId="5" type="noConversion"/>
  </si>
  <si>
    <t xml:space="preserve">  - 케이블 철거</t>
    <phoneticPr fontId="5" type="noConversion"/>
  </si>
  <si>
    <t xml:space="preserve">600V/4㎟/3C </t>
    <phoneticPr fontId="5" type="noConversion"/>
  </si>
  <si>
    <t xml:space="preserve">  - 케이블 설치</t>
    <phoneticPr fontId="5" type="noConversion"/>
  </si>
  <si>
    <t xml:space="preserve">600V/2.5㎟/3C </t>
    <phoneticPr fontId="5" type="noConversion"/>
  </si>
  <si>
    <t>m</t>
    <phoneticPr fontId="5" type="noConversion"/>
  </si>
  <si>
    <t xml:space="preserve">600V/2.5㎟/3C </t>
    <phoneticPr fontId="5" type="noConversion"/>
  </si>
  <si>
    <t xml:space="preserve">  - 변압기 설치 및 철거</t>
    <phoneticPr fontId="5" type="noConversion"/>
  </si>
  <si>
    <t xml:space="preserve">50KVA </t>
    <phoneticPr fontId="5" type="noConversion"/>
  </si>
  <si>
    <t xml:space="preserve">  - 방폭백열등 설치 </t>
    <phoneticPr fontId="5" type="noConversion"/>
  </si>
  <si>
    <t xml:space="preserve">300W </t>
    <phoneticPr fontId="5" type="noConversion"/>
  </si>
  <si>
    <t>개</t>
    <phoneticPr fontId="5" type="noConversion"/>
  </si>
  <si>
    <t xml:space="preserve">  - 방폭백열등 철거</t>
    <phoneticPr fontId="5" type="noConversion"/>
  </si>
  <si>
    <t xml:space="preserve">300W </t>
    <phoneticPr fontId="5" type="noConversion"/>
  </si>
  <si>
    <t>개</t>
    <phoneticPr fontId="5" type="noConversion"/>
  </si>
  <si>
    <t xml:space="preserve">  - 적산전력계 설치 및 철거</t>
    <phoneticPr fontId="5" type="noConversion"/>
  </si>
  <si>
    <t>3P 3W용</t>
    <phoneticPr fontId="5" type="noConversion"/>
  </si>
  <si>
    <t xml:space="preserve">  - 콘센트 설치(접지형)</t>
    <phoneticPr fontId="5" type="noConversion"/>
  </si>
  <si>
    <t>220V/15A/2P</t>
    <phoneticPr fontId="5" type="noConversion"/>
  </si>
  <si>
    <t xml:space="preserve">  - 홀다자석(케이블고정)설치</t>
    <phoneticPr fontId="5" type="noConversion"/>
  </si>
  <si>
    <t>고리형</t>
    <phoneticPr fontId="5" type="noConversion"/>
  </si>
  <si>
    <t>소계 (손료산출용 금액)</t>
    <phoneticPr fontId="5" type="noConversion"/>
  </si>
  <si>
    <t>재료비손료(5.6% × 1.3월 적용 = 7.3%)</t>
    <phoneticPr fontId="5" type="noConversion"/>
  </si>
  <si>
    <t>재료비의 7.3%</t>
    <phoneticPr fontId="5" type="noConversion"/>
  </si>
  <si>
    <t>식</t>
    <phoneticPr fontId="5" type="noConversion"/>
  </si>
  <si>
    <t>공구손료</t>
    <phoneticPr fontId="5" type="noConversion"/>
  </si>
  <si>
    <t>노무비의 3%</t>
    <phoneticPr fontId="5" type="noConversion"/>
  </si>
  <si>
    <t>합 계 (적용금액)</t>
    <phoneticPr fontId="5" type="noConversion"/>
  </si>
  <si>
    <t>(1식)</t>
    <phoneticPr fontId="5" type="noConversion"/>
  </si>
  <si>
    <t xml:space="preserve"> 19) 전기사용료 (지급비)</t>
    <phoneticPr fontId="5" type="noConversion"/>
  </si>
  <si>
    <t>C.O.W  전기사용료</t>
    <phoneticPr fontId="5" type="noConversion"/>
  </si>
  <si>
    <t>kWH</t>
    <phoneticPr fontId="5" type="noConversion"/>
  </si>
  <si>
    <t>공종의 합</t>
    <phoneticPr fontId="5" type="noConversion"/>
  </si>
  <si>
    <t>참조</t>
    <phoneticPr fontId="3" type="noConversion"/>
  </si>
  <si>
    <t>공  종  명</t>
    <phoneticPr fontId="192" type="noConversion"/>
  </si>
  <si>
    <t>규격</t>
    <phoneticPr fontId="192" type="noConversion"/>
  </si>
  <si>
    <t>수량</t>
    <phoneticPr fontId="192" type="noConversion"/>
  </si>
  <si>
    <t>단위</t>
  </si>
  <si>
    <t>재료비</t>
    <phoneticPr fontId="192" type="noConversion"/>
  </si>
  <si>
    <t>노무비</t>
    <phoneticPr fontId="192" type="noConversion"/>
  </si>
  <si>
    <t>경비</t>
    <phoneticPr fontId="192" type="noConversion"/>
  </si>
  <si>
    <t>합    계</t>
    <phoneticPr fontId="192" type="noConversion"/>
  </si>
  <si>
    <t>세부공종 
평가금액</t>
    <phoneticPr fontId="3" type="noConversion"/>
  </si>
  <si>
    <t>단가</t>
    <phoneticPr fontId="192" type="noConversion"/>
  </si>
  <si>
    <t>금액</t>
    <phoneticPr fontId="192" type="noConversion"/>
  </si>
  <si>
    <r>
      <rPr>
        <b/>
        <sz val="9"/>
        <rFont val="굴림체"/>
        <family val="3"/>
        <charset val="129"/>
      </rPr>
      <t>▣</t>
    </r>
    <r>
      <rPr>
        <b/>
        <sz val="9"/>
        <rFont val="돋움"/>
        <family val="3"/>
        <charset val="129"/>
      </rPr>
      <t xml:space="preserve"> 기계분야 (지상탱크 18기 공사비)</t>
    </r>
    <phoneticPr fontId="3" type="noConversion"/>
  </si>
  <si>
    <t>울산비축기지 지상탱크 철거공사</t>
    <phoneticPr fontId="3" type="noConversion"/>
  </si>
  <si>
    <t>식</t>
  </si>
  <si>
    <t xml:space="preserve"> 1. 철거비</t>
  </si>
  <si>
    <t xml:space="preserve"> 2. 작업설 부산물 (고재비)</t>
    <phoneticPr fontId="3" type="noConversion"/>
  </si>
  <si>
    <t xml:space="preserve"> 3. 기계경비 제외항목 (수송비)</t>
    <phoneticPr fontId="3" type="noConversion"/>
  </si>
  <si>
    <r>
      <rPr>
        <b/>
        <sz val="9"/>
        <rFont val="굴림체"/>
        <family val="3"/>
        <charset val="129"/>
      </rPr>
      <t>▣</t>
    </r>
    <r>
      <rPr>
        <b/>
        <sz val="9"/>
        <rFont val="돋움"/>
        <family val="3"/>
        <charset val="129"/>
      </rPr>
      <t xml:space="preserve"> 전기분야</t>
    </r>
    <phoneticPr fontId="3" type="noConversion"/>
  </si>
  <si>
    <t/>
  </si>
  <si>
    <t>식</t>
    <phoneticPr fontId="3" type="noConversion"/>
  </si>
  <si>
    <t xml:space="preserve"> 1.울산비축기지 지상탱크 철거공사-1단계</t>
    <phoneticPr fontId="3" type="noConversion"/>
  </si>
  <si>
    <t>A-1 T-1-1 탱크공사</t>
  </si>
  <si>
    <t xml:space="preserve"> 1.1 배전설비 철거공사</t>
  </si>
  <si>
    <t xml:space="preserve"> 1.2 조명설비 철거공사</t>
  </si>
  <si>
    <t xml:space="preserve"> 1.3 자동화재탐지설비 철거공사</t>
  </si>
  <si>
    <t xml:space="preserve"> 1.4 통신설비 철거공사</t>
  </si>
  <si>
    <t xml:space="preserve"> 1.5 계장설비 철거공사</t>
  </si>
  <si>
    <t>A-2 T-1추가 4기 탱크공사</t>
  </si>
  <si>
    <t xml:space="preserve"> 2.1 배전설비 철거공사</t>
  </si>
  <si>
    <t xml:space="preserve"> 2.2 조명설비 철거공사</t>
  </si>
  <si>
    <t xml:space="preserve"> 2.3 자동화재탐지설비 철거공사</t>
  </si>
  <si>
    <t xml:space="preserve"> 2.4 통신설비 철거공사</t>
  </si>
  <si>
    <t xml:space="preserve"> 2.5 계장설비 철거공사</t>
  </si>
  <si>
    <t xml:space="preserve"> 2.울산비축기지 지상탱크 철거공사-2단계</t>
    <phoneticPr fontId="3" type="noConversion"/>
  </si>
  <si>
    <t xml:space="preserve"> 1.1 수변전설비 철거공사</t>
  </si>
  <si>
    <t xml:space="preserve"> 1.2 배전설비 철거공사</t>
  </si>
  <si>
    <t xml:space="preserve"> 1.3 부스터펌프실 전기설비 철거공사</t>
  </si>
  <si>
    <r>
      <rPr>
        <b/>
        <sz val="9"/>
        <rFont val="굴림체"/>
        <family val="3"/>
        <charset val="129"/>
      </rPr>
      <t>▣</t>
    </r>
    <r>
      <rPr>
        <b/>
        <sz val="9"/>
        <rFont val="돋움"/>
        <family val="3"/>
        <charset val="129"/>
      </rPr>
      <t xml:space="preserve"> 건축분야</t>
    </r>
    <phoneticPr fontId="3" type="noConversion"/>
  </si>
  <si>
    <t>계</t>
    <phoneticPr fontId="3" type="noConversion"/>
  </si>
  <si>
    <t>2. 철거 공사</t>
    <phoneticPr fontId="3" type="noConversion"/>
  </si>
  <si>
    <t>2-1. 기계 철거</t>
    <phoneticPr fontId="3" type="noConversion"/>
  </si>
  <si>
    <t>6. 고      재</t>
    <phoneticPr fontId="3" type="noConversion"/>
  </si>
  <si>
    <t>탱크철거 작업설 부산물</t>
    <phoneticPr fontId="3" type="noConversion"/>
  </si>
  <si>
    <t>2-1-1. 탱크 철거 (TK.1~18기)</t>
    <phoneticPr fontId="3" type="noConversion"/>
  </si>
  <si>
    <t>1~2기</t>
  </si>
  <si>
    <t>기</t>
    <phoneticPr fontId="3" type="noConversion"/>
  </si>
  <si>
    <t>제4공종</t>
    <phoneticPr fontId="3" type="noConversion"/>
  </si>
  <si>
    <t>3~4기</t>
  </si>
  <si>
    <t>5~6기</t>
  </si>
  <si>
    <t>7~8기</t>
  </si>
  <si>
    <t>9~10기</t>
  </si>
  <si>
    <t>11~12기</t>
  </si>
  <si>
    <t>13~14기</t>
  </si>
  <si>
    <t>15~16기</t>
  </si>
  <si>
    <t>17~18기</t>
  </si>
  <si>
    <t>2-1-2. 배관 철거</t>
    <phoneticPr fontId="3" type="noConversion"/>
  </si>
  <si>
    <t>2-1-3. Pump 철거</t>
    <phoneticPr fontId="3" type="noConversion"/>
  </si>
  <si>
    <t>2-1-4. Valve 철거</t>
    <phoneticPr fontId="3" type="noConversion"/>
  </si>
  <si>
    <t>2-1-5. 가설 Pigging System</t>
    <phoneticPr fontId="3" type="noConversion"/>
  </si>
  <si>
    <t>2-1-6. Pipe Cleaning</t>
    <phoneticPr fontId="3" type="noConversion"/>
  </si>
  <si>
    <t>2-1-7. WaterJet Cutting</t>
    <phoneticPr fontId="3" type="noConversion"/>
  </si>
  <si>
    <t>2-1-8. 토사터파기 및 사토</t>
    <phoneticPr fontId="3" type="noConversion"/>
  </si>
  <si>
    <t xml:space="preserve"> 2-1-1.  탱크 철거 (기당)</t>
    <phoneticPr fontId="3" type="noConversion"/>
  </si>
  <si>
    <t xml:space="preserve">  1. 철거비(설치비의 40%)</t>
    <phoneticPr fontId="3" type="noConversion"/>
  </si>
  <si>
    <t>재사용고려안함</t>
    <phoneticPr fontId="3" type="noConversion"/>
  </si>
  <si>
    <t xml:space="preserve"> 2-1-2. 배관 철거</t>
    <phoneticPr fontId="3" type="noConversion"/>
  </si>
  <si>
    <t xml:space="preserve">  1. 노출 PIPE 철거비</t>
    <phoneticPr fontId="3" type="noConversion"/>
  </si>
  <si>
    <t xml:space="preserve">   1) 400A~1050A</t>
    <phoneticPr fontId="3" type="noConversion"/>
  </si>
  <si>
    <t xml:space="preserve">    - 철거비(설치비의 40%)</t>
    <phoneticPr fontId="3" type="noConversion"/>
  </si>
  <si>
    <t>제13공종</t>
    <phoneticPr fontId="3" type="noConversion"/>
  </si>
  <si>
    <t xml:space="preserve">   2) 100A~350A</t>
    <phoneticPr fontId="3" type="noConversion"/>
  </si>
  <si>
    <t>제14공종</t>
    <phoneticPr fontId="3" type="noConversion"/>
  </si>
  <si>
    <t xml:space="preserve">   3) 주철관</t>
    <phoneticPr fontId="3" type="noConversion"/>
  </si>
  <si>
    <t>제15공종</t>
    <phoneticPr fontId="3" type="noConversion"/>
  </si>
  <si>
    <t xml:space="preserve">  2. 매설 PIPE 철거비</t>
    <phoneticPr fontId="3" type="noConversion"/>
  </si>
  <si>
    <t xml:space="preserve">   1) 철거비(설치비의 40%)</t>
    <phoneticPr fontId="3" type="noConversion"/>
  </si>
  <si>
    <t xml:space="preserve">  3. 철거 소모품및 장비사용료</t>
    <phoneticPr fontId="3" type="noConversion"/>
  </si>
  <si>
    <t xml:space="preserve"> 2-1-3. Pump 철거</t>
    <phoneticPr fontId="3" type="noConversion"/>
  </si>
  <si>
    <t xml:space="preserve"> 2-1-4. Valve 철거</t>
    <phoneticPr fontId="3" type="noConversion"/>
  </si>
  <si>
    <t xml:space="preserve"> 2-1-5. 가설 Pigging System</t>
    <phoneticPr fontId="3" type="noConversion"/>
  </si>
  <si>
    <t xml:space="preserve">  1. 자재비</t>
    <phoneticPr fontId="3" type="noConversion"/>
  </si>
  <si>
    <t xml:space="preserve">   - 가설 Pig Laun. Recei.</t>
    <phoneticPr fontId="3" type="noConversion"/>
  </si>
  <si>
    <t xml:space="preserve">   - 가설 Pig Laun. Recei. (1,050A)</t>
    <phoneticPr fontId="3" type="noConversion"/>
  </si>
  <si>
    <t xml:space="preserve">   - 가설 Pig Laun. Recei. (500A)</t>
    <phoneticPr fontId="3" type="noConversion"/>
  </si>
  <si>
    <t xml:space="preserve">   - 가설 Pig Laun. Recei. (400A)</t>
    <phoneticPr fontId="3" type="noConversion"/>
  </si>
  <si>
    <t xml:space="preserve">   - 가설 Pig Laun. Recei. (350A)</t>
    <phoneticPr fontId="3" type="noConversion"/>
  </si>
  <si>
    <t xml:space="preserve">   - WasteWater Tank</t>
    <phoneticPr fontId="3" type="noConversion"/>
  </si>
  <si>
    <t>조</t>
    <phoneticPr fontId="3" type="noConversion"/>
  </si>
  <si>
    <t xml:space="preserve">   - Stopper</t>
    <phoneticPr fontId="3" type="noConversion"/>
  </si>
  <si>
    <t xml:space="preserve">   - Stopper (1,050A)</t>
    <phoneticPr fontId="3" type="noConversion"/>
  </si>
  <si>
    <t xml:space="preserve">   - Stopper (500A)</t>
    <phoneticPr fontId="3" type="noConversion"/>
  </si>
  <si>
    <t>식</t>
    <phoneticPr fontId="3" type="noConversion"/>
  </si>
  <si>
    <t xml:space="preserve">   - Stopper (400A)</t>
    <phoneticPr fontId="3" type="noConversion"/>
  </si>
  <si>
    <t xml:space="preserve">   - Stopper (350A)</t>
    <phoneticPr fontId="3" type="noConversion"/>
  </si>
  <si>
    <t xml:space="preserve">  2. 설치비</t>
    <phoneticPr fontId="3" type="noConversion"/>
  </si>
  <si>
    <t xml:space="preserve">   - Pig Launcher &amp; Receiver 제작설치</t>
    <phoneticPr fontId="3" type="noConversion"/>
  </si>
  <si>
    <t xml:space="preserve">   - Pig Launcher &amp; Receiver 설치</t>
    <phoneticPr fontId="3" type="noConversion"/>
  </si>
  <si>
    <t xml:space="preserve">   - Pig Launcher &amp; Receiver 철거</t>
    <phoneticPr fontId="3" type="noConversion"/>
  </si>
  <si>
    <r>
      <t xml:space="preserve">   - Waste Water Tank 제작설치 (25</t>
    </r>
    <r>
      <rPr>
        <sz val="9"/>
        <color theme="1"/>
        <rFont val="맑은 고딕"/>
        <family val="3"/>
        <charset val="129"/>
      </rPr>
      <t>㎥</t>
    </r>
    <r>
      <rPr>
        <sz val="9"/>
        <color theme="1"/>
        <rFont val="돋움"/>
        <family val="3"/>
        <charset val="129"/>
      </rPr>
      <t>)</t>
    </r>
    <phoneticPr fontId="3" type="noConversion"/>
  </si>
  <si>
    <r>
      <t xml:space="preserve">   - Waste Water Tank 설치 (25</t>
    </r>
    <r>
      <rPr>
        <sz val="9"/>
        <color theme="1"/>
        <rFont val="맑은 고딕"/>
        <family val="3"/>
        <charset val="129"/>
      </rPr>
      <t>㎥</t>
    </r>
    <r>
      <rPr>
        <sz val="9"/>
        <color theme="1"/>
        <rFont val="돋움"/>
        <family val="3"/>
        <charset val="129"/>
      </rPr>
      <t>)</t>
    </r>
    <phoneticPr fontId="3" type="noConversion"/>
  </si>
  <si>
    <r>
      <t xml:space="preserve">   - Waste Water Tank 철거 (25</t>
    </r>
    <r>
      <rPr>
        <sz val="9"/>
        <color theme="1"/>
        <rFont val="맑은 고딕"/>
        <family val="3"/>
        <charset val="129"/>
      </rPr>
      <t>㎥</t>
    </r>
    <r>
      <rPr>
        <sz val="9"/>
        <color theme="1"/>
        <rFont val="돋움"/>
        <family val="3"/>
        <charset val="129"/>
      </rPr>
      <t>)</t>
    </r>
    <phoneticPr fontId="3" type="noConversion"/>
  </si>
  <si>
    <t>제15공종</t>
    <phoneticPr fontId="3" type="noConversion"/>
  </si>
  <si>
    <t xml:space="preserve">   - Stopper 설치</t>
    <phoneticPr fontId="3" type="noConversion"/>
  </si>
  <si>
    <t>식</t>
    <phoneticPr fontId="3" type="noConversion"/>
  </si>
  <si>
    <t xml:space="preserve">   - Stopper 철거</t>
    <phoneticPr fontId="3" type="noConversion"/>
  </si>
  <si>
    <t xml:space="preserve"> 2-1-6. Pipe Cleaning</t>
    <phoneticPr fontId="3" type="noConversion"/>
  </si>
  <si>
    <t xml:space="preserve">   1. 자재비</t>
    <phoneticPr fontId="3" type="noConversion"/>
  </si>
  <si>
    <t>제16공종</t>
    <phoneticPr fontId="3" type="noConversion"/>
  </si>
  <si>
    <t xml:space="preserve">   2. Pig Cleaning</t>
    <phoneticPr fontId="3" type="noConversion"/>
  </si>
  <si>
    <t xml:space="preserve">   3. WaterJet Cleaning</t>
    <phoneticPr fontId="3" type="noConversion"/>
  </si>
  <si>
    <t>제16공종</t>
    <phoneticPr fontId="3" type="noConversion"/>
  </si>
  <si>
    <t>견적가적용</t>
    <phoneticPr fontId="3" type="noConversion"/>
  </si>
  <si>
    <t xml:space="preserve"> 2-1-7. WaterJet Cutting</t>
    <phoneticPr fontId="3" type="noConversion"/>
  </si>
  <si>
    <t>견적가 적용</t>
    <phoneticPr fontId="3" type="noConversion"/>
  </si>
  <si>
    <t xml:space="preserve">   1. WaterJet Cutting - 운반작업用</t>
    <phoneticPr fontId="3" type="noConversion"/>
  </si>
  <si>
    <t>식</t>
    <phoneticPr fontId="3" type="noConversion"/>
  </si>
  <si>
    <t xml:space="preserve">   2. WaterJet Cutting - Pig Cleaning用</t>
    <phoneticPr fontId="3" type="noConversion"/>
  </si>
  <si>
    <t>식</t>
    <phoneticPr fontId="3" type="noConversion"/>
  </si>
  <si>
    <t xml:space="preserve"> 2-1-8. 토사터파기 및 사토</t>
    <phoneticPr fontId="3" type="noConversion"/>
  </si>
  <si>
    <t>식</t>
    <phoneticPr fontId="3" type="noConversion"/>
  </si>
  <si>
    <t>6. 탱크철거 작업설 부산물</t>
    <phoneticPr fontId="3" type="noConversion"/>
  </si>
  <si>
    <t>식</t>
    <phoneticPr fontId="3" type="noConversion"/>
  </si>
  <si>
    <t xml:space="preserve">   1. Tank</t>
    <phoneticPr fontId="3" type="noConversion"/>
  </si>
  <si>
    <t>기</t>
    <phoneticPr fontId="3" type="noConversion"/>
  </si>
  <si>
    <t xml:space="preserve">   2. Pipe</t>
    <phoneticPr fontId="3" type="noConversion"/>
  </si>
  <si>
    <t xml:space="preserve">   3. Pump</t>
    <phoneticPr fontId="3" type="noConversion"/>
  </si>
  <si>
    <t xml:space="preserve">   4. Valve</t>
    <phoneticPr fontId="3" type="noConversion"/>
  </si>
  <si>
    <t>&lt; 설치비 산출근거 &gt;</t>
    <phoneticPr fontId="3" type="noConversion"/>
  </si>
  <si>
    <t xml:space="preserve"> 2-1-1.  탱크 철거 (기당)</t>
    <phoneticPr fontId="3" type="noConversion"/>
  </si>
  <si>
    <t xml:space="preserve">   1. 설치비</t>
    <phoneticPr fontId="3" type="noConversion"/>
  </si>
  <si>
    <t>탱크조립설치</t>
    <phoneticPr fontId="3" type="noConversion"/>
  </si>
  <si>
    <t>ton</t>
    <phoneticPr fontId="3" type="noConversion"/>
  </si>
  <si>
    <t>발전기 손료</t>
    <phoneticPr fontId="3" type="noConversion"/>
  </si>
  <si>
    <t>hr</t>
    <phoneticPr fontId="3" type="noConversion"/>
  </si>
  <si>
    <t>소모품 및 잡자재비</t>
    <phoneticPr fontId="3" type="noConversion"/>
  </si>
  <si>
    <t>수송비</t>
    <phoneticPr fontId="3" type="noConversion"/>
  </si>
  <si>
    <t>경장비 손료</t>
    <phoneticPr fontId="3" type="noConversion"/>
  </si>
  <si>
    <t>Shell Plate 50t 강판절단</t>
    <phoneticPr fontId="3" type="noConversion"/>
  </si>
  <si>
    <t>m</t>
    <phoneticPr fontId="3" type="noConversion"/>
  </si>
  <si>
    <t>1단</t>
    <phoneticPr fontId="3" type="noConversion"/>
  </si>
  <si>
    <t>Shell Plate 38t 강판절단</t>
    <phoneticPr fontId="3" type="noConversion"/>
  </si>
  <si>
    <t>2~4단</t>
    <phoneticPr fontId="3" type="noConversion"/>
  </si>
  <si>
    <t>Shell Plate 25t 강판절단</t>
    <phoneticPr fontId="3" type="noConversion"/>
  </si>
  <si>
    <t>5단</t>
    <phoneticPr fontId="3" type="noConversion"/>
  </si>
  <si>
    <t>Shell Plate 19t 강판절단</t>
    <phoneticPr fontId="3" type="noConversion"/>
  </si>
  <si>
    <t>6~7단</t>
    <phoneticPr fontId="3" type="noConversion"/>
  </si>
  <si>
    <t>Shell Plate 12t 강판절단</t>
    <phoneticPr fontId="3" type="noConversion"/>
  </si>
  <si>
    <t>8~9단</t>
    <phoneticPr fontId="3" type="noConversion"/>
  </si>
  <si>
    <t>Bottom Plate 9t 강판절단</t>
    <phoneticPr fontId="3" type="noConversion"/>
  </si>
  <si>
    <t>저판 7t</t>
    <phoneticPr fontId="3" type="noConversion"/>
  </si>
  <si>
    <t>Annnular Plate 19t 강판절단</t>
    <phoneticPr fontId="3" type="noConversion"/>
  </si>
  <si>
    <t>15.9t</t>
    <phoneticPr fontId="3" type="noConversion"/>
  </si>
  <si>
    <t>Roof Plate 6t 강판절단</t>
    <phoneticPr fontId="3" type="noConversion"/>
  </si>
  <si>
    <t>5t</t>
    <phoneticPr fontId="3" type="noConversion"/>
  </si>
  <si>
    <t>탱크설치비 계</t>
    <phoneticPr fontId="3" type="noConversion"/>
  </si>
  <si>
    <t xml:space="preserve"> 2-1-2. 배관설치</t>
    <phoneticPr fontId="3" type="noConversion"/>
  </si>
  <si>
    <t xml:space="preserve">   1) 설치비</t>
    <phoneticPr fontId="3" type="noConversion"/>
  </si>
  <si>
    <t xml:space="preserve"> - PIPE 설치</t>
    <phoneticPr fontId="3" type="noConversion"/>
  </si>
  <si>
    <t xml:space="preserve">    1. 노출 PIPE 설치비</t>
    <phoneticPr fontId="3" type="noConversion"/>
  </si>
  <si>
    <t xml:space="preserve">    1) 400A~1050A</t>
    <phoneticPr fontId="3" type="noConversion"/>
  </si>
  <si>
    <t>ASTM A672 Gr55 11.1t</t>
    <phoneticPr fontId="3" type="noConversion"/>
  </si>
  <si>
    <t>1,050A</t>
    <phoneticPr fontId="3" type="noConversion"/>
  </si>
  <si>
    <t>*0.4</t>
    <phoneticPr fontId="3" type="noConversion"/>
  </si>
  <si>
    <t>API 5L Gr B11.1t(PECOATE)</t>
    <phoneticPr fontId="3" type="noConversion"/>
  </si>
  <si>
    <t>ASTM A672 Gr55 9.5t</t>
    <phoneticPr fontId="3" type="noConversion"/>
  </si>
  <si>
    <t>900A</t>
    <phoneticPr fontId="3" type="noConversion"/>
  </si>
  <si>
    <t>ASTM A53 Gr B 9.5t</t>
    <phoneticPr fontId="3" type="noConversion"/>
  </si>
  <si>
    <t>500A</t>
    <phoneticPr fontId="3" type="noConversion"/>
  </si>
  <si>
    <t>API 5L Gr B9.5t</t>
    <phoneticPr fontId="3" type="noConversion"/>
  </si>
  <si>
    <t>400A</t>
    <phoneticPr fontId="3" type="noConversion"/>
  </si>
  <si>
    <t>&lt;소  계&gt;</t>
    <phoneticPr fontId="3" type="noConversion"/>
  </si>
  <si>
    <t xml:space="preserve">   철거비(설치비의 40%)</t>
    <phoneticPr fontId="3" type="noConversion"/>
  </si>
  <si>
    <t>세부공종 아님</t>
    <phoneticPr fontId="3" type="noConversion"/>
  </si>
  <si>
    <t xml:space="preserve">    2) 100A~350A</t>
    <phoneticPr fontId="3" type="noConversion"/>
  </si>
  <si>
    <t>350A</t>
    <phoneticPr fontId="3" type="noConversion"/>
  </si>
  <si>
    <t>300A</t>
    <phoneticPr fontId="3" type="noConversion"/>
  </si>
  <si>
    <t>SPPS-38 SCH20</t>
    <phoneticPr fontId="3" type="noConversion"/>
  </si>
  <si>
    <t>200A</t>
    <phoneticPr fontId="3" type="noConversion"/>
  </si>
  <si>
    <t>150A</t>
    <phoneticPr fontId="3" type="noConversion"/>
  </si>
  <si>
    <t>100A</t>
    <phoneticPr fontId="3" type="noConversion"/>
  </si>
  <si>
    <t>SPP 5.8t</t>
    <phoneticPr fontId="3" type="noConversion"/>
  </si>
  <si>
    <t>SPP 5t</t>
    <phoneticPr fontId="3" type="noConversion"/>
  </si>
  <si>
    <t>SPP 4.5t</t>
    <phoneticPr fontId="3" type="noConversion"/>
  </si>
  <si>
    <t>SPP4.5t</t>
    <phoneticPr fontId="3" type="noConversion"/>
  </si>
  <si>
    <t>SPPS-38 SCH40</t>
    <phoneticPr fontId="3" type="noConversion"/>
  </si>
  <si>
    <t>250A</t>
    <phoneticPr fontId="3" type="noConversion"/>
  </si>
  <si>
    <t>API 5L Gr B9.5t(PECOATE)</t>
    <phoneticPr fontId="3" type="noConversion"/>
  </si>
  <si>
    <t xml:space="preserve">    3) 주철관</t>
    <phoneticPr fontId="3" type="noConversion"/>
  </si>
  <si>
    <t>주철관</t>
    <phoneticPr fontId="3" type="noConversion"/>
  </si>
  <si>
    <t>1200A</t>
    <phoneticPr fontId="3" type="noConversion"/>
  </si>
  <si>
    <t>990A</t>
    <phoneticPr fontId="3" type="noConversion"/>
  </si>
  <si>
    <t>890A</t>
    <phoneticPr fontId="3" type="noConversion"/>
  </si>
  <si>
    <t>800A</t>
    <phoneticPr fontId="3" type="noConversion"/>
  </si>
  <si>
    <t>750A</t>
    <phoneticPr fontId="3" type="noConversion"/>
  </si>
  <si>
    <t>600A</t>
    <phoneticPr fontId="3" type="noConversion"/>
  </si>
  <si>
    <t>노출 PIPE  철거비 소계</t>
    <phoneticPr fontId="3" type="noConversion"/>
  </si>
  <si>
    <t xml:space="preserve">    2. 매설 PIPE 설치비</t>
    <phoneticPr fontId="3" type="noConversion"/>
  </si>
  <si>
    <t>SPP 6t</t>
  </si>
  <si>
    <t>600A</t>
  </si>
  <si>
    <t>SPP 5.4t</t>
  </si>
  <si>
    <t>200A</t>
  </si>
  <si>
    <t>150A</t>
  </si>
  <si>
    <t>SPPS-38 9.5t(PECOATE)</t>
  </si>
  <si>
    <t>매설 PIPE 설치비 소계</t>
    <phoneticPr fontId="3" type="noConversion"/>
  </si>
  <si>
    <t xml:space="preserve">    3. 소모품및 장비사용료 </t>
    <phoneticPr fontId="3" type="noConversion"/>
  </si>
  <si>
    <t>장비사용료(크레인)</t>
    <phoneticPr fontId="3" type="noConversion"/>
  </si>
  <si>
    <t>소모품및 장비사용료 소계</t>
    <phoneticPr fontId="3" type="noConversion"/>
  </si>
  <si>
    <t>배관 철거비 계</t>
    <phoneticPr fontId="3" type="noConversion"/>
  </si>
  <si>
    <t xml:space="preserve"> 2-1-3. Pump 설치</t>
    <phoneticPr fontId="3" type="noConversion"/>
  </si>
  <si>
    <t xml:space="preserve">   1. 설치비</t>
    <phoneticPr fontId="3" type="noConversion"/>
  </si>
  <si>
    <t>P-01 A~C (지상원유 출하)</t>
    <phoneticPr fontId="3" type="noConversion"/>
  </si>
  <si>
    <t>2,044㎥/hr</t>
    <phoneticPr fontId="3" type="noConversion"/>
  </si>
  <si>
    <t>대</t>
    <phoneticPr fontId="3" type="noConversion"/>
  </si>
  <si>
    <t>P-51 A (지상원유 출하)</t>
    <phoneticPr fontId="3" type="noConversion"/>
  </si>
  <si>
    <t>8,500㎥/hr</t>
    <phoneticPr fontId="3" type="noConversion"/>
  </si>
  <si>
    <t>〃</t>
    <phoneticPr fontId="3" type="noConversion"/>
  </si>
  <si>
    <t>P-51 B/C (지상원유 출하)</t>
    <phoneticPr fontId="3" type="noConversion"/>
  </si>
  <si>
    <t>P-F701 A/B (지하원유 출하)</t>
    <phoneticPr fontId="3" type="noConversion"/>
  </si>
  <si>
    <t>4,250㎥/hr</t>
    <phoneticPr fontId="3" type="noConversion"/>
  </si>
  <si>
    <t>P-F731 A/B (지하원유 출하)</t>
    <phoneticPr fontId="3" type="noConversion"/>
  </si>
  <si>
    <t>P-02 A (Stripping)</t>
    <phoneticPr fontId="3" type="noConversion"/>
  </si>
  <si>
    <t>9㎥/hr</t>
    <phoneticPr fontId="3" type="noConversion"/>
  </si>
  <si>
    <t>P-02 B (Stripping)</t>
    <phoneticPr fontId="3" type="noConversion"/>
  </si>
  <si>
    <t>20㎥/hr</t>
    <phoneticPr fontId="3" type="noConversion"/>
  </si>
  <si>
    <t>P-03 (Stripping)</t>
    <phoneticPr fontId="3" type="noConversion"/>
  </si>
  <si>
    <t>60㎥/hr</t>
    <phoneticPr fontId="3" type="noConversion"/>
  </si>
  <si>
    <t>P-53 (Jet Mixing)</t>
    <phoneticPr fontId="3" type="noConversion"/>
  </si>
  <si>
    <t>1,000㎥/hr</t>
    <phoneticPr fontId="3" type="noConversion"/>
  </si>
  <si>
    <t>P-20 A~C</t>
    <phoneticPr fontId="3" type="noConversion"/>
  </si>
  <si>
    <t>1,150㎥/hr</t>
    <phoneticPr fontId="3" type="noConversion"/>
  </si>
  <si>
    <t>소화설비</t>
    <phoneticPr fontId="3" type="noConversion"/>
  </si>
  <si>
    <t>P-21</t>
    <phoneticPr fontId="3" type="noConversion"/>
  </si>
  <si>
    <t>100㎥/hr</t>
    <phoneticPr fontId="3" type="noConversion"/>
  </si>
  <si>
    <t>P-22 A~C</t>
    <phoneticPr fontId="3" type="noConversion"/>
  </si>
  <si>
    <t>160㎥/hr</t>
    <phoneticPr fontId="3" type="noConversion"/>
  </si>
  <si>
    <t>P-23</t>
    <phoneticPr fontId="3" type="noConversion"/>
  </si>
  <si>
    <t>Pump 설치비 계</t>
    <phoneticPr fontId="3" type="noConversion"/>
  </si>
  <si>
    <t xml:space="preserve"> 2-1-4. Valve 설치</t>
    <phoneticPr fontId="3" type="noConversion"/>
  </si>
  <si>
    <t xml:space="preserve"> </t>
    <phoneticPr fontId="3" type="noConversion"/>
  </si>
  <si>
    <t>Gate Valve</t>
    <phoneticPr fontId="3" type="noConversion"/>
  </si>
  <si>
    <t>개</t>
    <phoneticPr fontId="3" type="noConversion"/>
  </si>
  <si>
    <t>650A</t>
    <phoneticPr fontId="3" type="noConversion"/>
  </si>
  <si>
    <t>Check Valve</t>
    <phoneticPr fontId="3" type="noConversion"/>
  </si>
  <si>
    <t>Butterfly Valve</t>
    <phoneticPr fontId="3" type="noConversion"/>
  </si>
  <si>
    <t>Exp. Joint</t>
    <phoneticPr fontId="3" type="noConversion"/>
  </si>
  <si>
    <t>Valve 설치비 계</t>
    <phoneticPr fontId="3" type="noConversion"/>
  </si>
  <si>
    <t xml:space="preserve"> -1,050A 가설PIG LAUNCHER (4SET)</t>
    <phoneticPr fontId="3" type="noConversion"/>
  </si>
  <si>
    <t>PIPE (흑관, KSD3507)</t>
    <phoneticPr fontId="3" type="noConversion"/>
  </si>
  <si>
    <t>1,150A</t>
    <phoneticPr fontId="3" type="noConversion"/>
  </si>
  <si>
    <t>50A</t>
    <phoneticPr fontId="3" type="noConversion"/>
  </si>
  <si>
    <t>FLANGE (철플랜지, 150#, SO-RF)</t>
    <phoneticPr fontId="3" type="noConversion"/>
  </si>
  <si>
    <t>BL. FLANGE (철플랜지, 150#, BLIND)</t>
    <phoneticPr fontId="3" type="noConversion"/>
  </si>
  <si>
    <t>REDUCER</t>
    <phoneticPr fontId="3" type="noConversion"/>
  </si>
  <si>
    <t>1,150X1,050A</t>
    <phoneticPr fontId="3" type="noConversion"/>
  </si>
  <si>
    <t>GATE V/V (10K)</t>
    <phoneticPr fontId="3" type="noConversion"/>
  </si>
  <si>
    <t>PRESSURE GUAGE</t>
    <phoneticPr fontId="3" type="noConversion"/>
  </si>
  <si>
    <t>GASKET</t>
    <phoneticPr fontId="3" type="noConversion"/>
  </si>
  <si>
    <t>BOLT/NUT</t>
    <phoneticPr fontId="3" type="noConversion"/>
  </si>
  <si>
    <t>1 1/2 X 11 3/4</t>
    <phoneticPr fontId="3" type="noConversion"/>
  </si>
  <si>
    <t>set</t>
    <phoneticPr fontId="3" type="noConversion"/>
  </si>
  <si>
    <t>1 X 5 1/4</t>
    <phoneticPr fontId="3" type="noConversion"/>
  </si>
  <si>
    <t>5/8 X 3 1/4</t>
    <phoneticPr fontId="3" type="noConversion"/>
  </si>
  <si>
    <t>소계</t>
    <phoneticPr fontId="3" type="noConversion"/>
  </si>
  <si>
    <t xml:space="preserve"> -500A 가설PIG LAUNCHER (4SET)</t>
    <phoneticPr fontId="3" type="noConversion"/>
  </si>
  <si>
    <t>600X500A</t>
    <phoneticPr fontId="3" type="noConversion"/>
  </si>
  <si>
    <t>1 1/4 X 7</t>
    <phoneticPr fontId="3" type="noConversion"/>
  </si>
  <si>
    <t>1 1/8 X 6 1/2</t>
    <phoneticPr fontId="3" type="noConversion"/>
  </si>
  <si>
    <t>3/4 X 4 1/4</t>
    <phoneticPr fontId="3" type="noConversion"/>
  </si>
  <si>
    <t xml:space="preserve"> -400A 가설PIG LAUNCHER (4SET)</t>
    <phoneticPr fontId="3" type="noConversion"/>
  </si>
  <si>
    <t>500X400A</t>
    <phoneticPr fontId="3" type="noConversion"/>
  </si>
  <si>
    <t xml:space="preserve"> -350A 가설PIG LAUNCHER (4SET)</t>
    <phoneticPr fontId="3" type="noConversion"/>
  </si>
  <si>
    <t>450A</t>
    <phoneticPr fontId="3" type="noConversion"/>
  </si>
  <si>
    <t>450X350A</t>
    <phoneticPr fontId="3" type="noConversion"/>
  </si>
  <si>
    <t>GASKET</t>
    <phoneticPr fontId="3" type="noConversion"/>
  </si>
  <si>
    <t>450A</t>
    <phoneticPr fontId="3" type="noConversion"/>
  </si>
  <si>
    <t>개</t>
    <phoneticPr fontId="3" type="noConversion"/>
  </si>
  <si>
    <t>350A</t>
    <phoneticPr fontId="3" type="noConversion"/>
  </si>
  <si>
    <t>개</t>
    <phoneticPr fontId="3" type="noConversion"/>
  </si>
  <si>
    <t>100A</t>
    <phoneticPr fontId="3" type="noConversion"/>
  </si>
  <si>
    <t>50A</t>
    <phoneticPr fontId="3" type="noConversion"/>
  </si>
  <si>
    <t>BOLT/NUT</t>
    <phoneticPr fontId="3" type="noConversion"/>
  </si>
  <si>
    <t>1 1/8 X 6 1/2</t>
    <phoneticPr fontId="3" type="noConversion"/>
  </si>
  <si>
    <t>set</t>
    <phoneticPr fontId="3" type="noConversion"/>
  </si>
  <si>
    <t>1 X 5 1/4</t>
    <phoneticPr fontId="3" type="noConversion"/>
  </si>
  <si>
    <t>set</t>
    <phoneticPr fontId="3" type="noConversion"/>
  </si>
  <si>
    <t>5/8 X 3 1/4</t>
    <phoneticPr fontId="3" type="noConversion"/>
  </si>
  <si>
    <t>소계</t>
    <phoneticPr fontId="3" type="noConversion"/>
  </si>
  <si>
    <t xml:space="preserve"> -WasteWater Tank </t>
    <phoneticPr fontId="3" type="noConversion"/>
  </si>
  <si>
    <t>PLATE (6t)</t>
    <phoneticPr fontId="3" type="noConversion"/>
  </si>
  <si>
    <t>SS41</t>
    <phoneticPr fontId="3" type="noConversion"/>
  </si>
  <si>
    <t>kg</t>
    <phoneticPr fontId="3" type="noConversion"/>
  </si>
  <si>
    <t>CHANNEL (150X75X6.5t)</t>
    <phoneticPr fontId="3" type="noConversion"/>
  </si>
  <si>
    <t>SS41</t>
    <phoneticPr fontId="3" type="noConversion"/>
  </si>
  <si>
    <t>ANGLE (75X75X6t)</t>
    <phoneticPr fontId="3" type="noConversion"/>
  </si>
  <si>
    <t>PIPE (흑관, KSD3507)</t>
    <phoneticPr fontId="3" type="noConversion"/>
  </si>
  <si>
    <t>100A</t>
    <phoneticPr fontId="3" type="noConversion"/>
  </si>
  <si>
    <t>m</t>
    <phoneticPr fontId="3" type="noConversion"/>
  </si>
  <si>
    <t xml:space="preserve"> - Stopper </t>
    <phoneticPr fontId="3" type="noConversion"/>
  </si>
  <si>
    <t>STOPPER 자재 일체</t>
    <phoneticPr fontId="3" type="noConversion"/>
  </si>
  <si>
    <t>EA</t>
    <phoneticPr fontId="3" type="noConversion"/>
  </si>
  <si>
    <t>관경별로 2개 수량 선정</t>
    <phoneticPr fontId="3" type="noConversion"/>
  </si>
  <si>
    <t>자재비 계</t>
    <phoneticPr fontId="3" type="noConversion"/>
  </si>
  <si>
    <t xml:space="preserve">   2. 설치비</t>
    <phoneticPr fontId="3" type="noConversion"/>
  </si>
  <si>
    <t xml:space="preserve"> - Pig Launcher &amp; Receiver 제작설치</t>
    <phoneticPr fontId="3" type="noConversion"/>
  </si>
  <si>
    <t>Pig Launcher &amp; Receiver 제작설치</t>
    <phoneticPr fontId="3" type="noConversion"/>
  </si>
  <si>
    <t>회</t>
    <phoneticPr fontId="3" type="noConversion"/>
  </si>
  <si>
    <t xml:space="preserve"> - Pig Launcher &amp; Receiver 설치</t>
    <phoneticPr fontId="3" type="noConversion"/>
  </si>
  <si>
    <t>Pig Launcher &amp; Receiver 설치</t>
    <phoneticPr fontId="3" type="noConversion"/>
  </si>
  <si>
    <t xml:space="preserve"> - Pig Launcher &amp; Receiver 철거</t>
    <phoneticPr fontId="3" type="noConversion"/>
  </si>
  <si>
    <t>Pig Launcher &amp; Receiver 철거</t>
    <phoneticPr fontId="3" type="noConversion"/>
  </si>
  <si>
    <t xml:space="preserve"> - Waste Water Tank 제작설치</t>
    <phoneticPr fontId="3" type="noConversion"/>
  </si>
  <si>
    <t>25㎥</t>
    <phoneticPr fontId="3" type="noConversion"/>
  </si>
  <si>
    <t xml:space="preserve"> - Waste Water Tank 설치</t>
    <phoneticPr fontId="3" type="noConversion"/>
  </si>
  <si>
    <t xml:space="preserve"> - Waste Water Tank 철거</t>
    <phoneticPr fontId="3" type="noConversion"/>
  </si>
  <si>
    <t>25㎥</t>
    <phoneticPr fontId="3" type="noConversion"/>
  </si>
  <si>
    <t>회</t>
    <phoneticPr fontId="3" type="noConversion"/>
  </si>
  <si>
    <t xml:space="preserve"> - Stopper 설치</t>
    <phoneticPr fontId="3" type="noConversion"/>
  </si>
  <si>
    <t>1,050A</t>
    <phoneticPr fontId="3" type="noConversion"/>
  </si>
  <si>
    <t>500A</t>
    <phoneticPr fontId="3" type="noConversion"/>
  </si>
  <si>
    <t xml:space="preserve"> - Stopper 철거</t>
    <phoneticPr fontId="3" type="noConversion"/>
  </si>
  <si>
    <t>설치비 계</t>
    <phoneticPr fontId="3" type="noConversion"/>
  </si>
  <si>
    <t>가설 Pigging System 계</t>
    <phoneticPr fontId="3" type="noConversion"/>
  </si>
  <si>
    <t>경질Pig</t>
    <phoneticPr fontId="3" type="noConversion"/>
  </si>
  <si>
    <t>Sponge Pig</t>
    <phoneticPr fontId="3" type="noConversion"/>
  </si>
  <si>
    <t>N2 Gas</t>
    <phoneticPr fontId="3" type="noConversion"/>
  </si>
  <si>
    <t>ℓ</t>
    <phoneticPr fontId="3" type="noConversion"/>
  </si>
  <si>
    <t>유지분 제거제</t>
    <phoneticPr fontId="3" type="noConversion"/>
  </si>
  <si>
    <t>흡착포 및 소모성 자재류</t>
    <phoneticPr fontId="3" type="noConversion"/>
  </si>
  <si>
    <t>장비제작 및 손료</t>
    <phoneticPr fontId="3" type="noConversion"/>
  </si>
  <si>
    <t>N2 Pigging 장비 임대</t>
    <phoneticPr fontId="3" type="noConversion"/>
  </si>
  <si>
    <t>코인즈 견적서의 수량 입력임</t>
    <phoneticPr fontId="3" type="noConversion"/>
  </si>
  <si>
    <t>탱크로리차량 임대</t>
    <phoneticPr fontId="3" type="noConversion"/>
  </si>
  <si>
    <t>크레인 (50 ton)</t>
    <phoneticPr fontId="3" type="noConversion"/>
  </si>
  <si>
    <t>차량 유지비</t>
    <phoneticPr fontId="3" type="noConversion"/>
  </si>
  <si>
    <t>폐Pig류 처리비</t>
    <phoneticPr fontId="3" type="noConversion"/>
  </si>
  <si>
    <t>㎥</t>
    <phoneticPr fontId="3" type="noConversion"/>
  </si>
  <si>
    <t>폐유 처리비</t>
    <phoneticPr fontId="3" type="noConversion"/>
  </si>
  <si>
    <t>경질Pig - 1구간</t>
    <phoneticPr fontId="3" type="noConversion"/>
  </si>
  <si>
    <t>경질Pig - 2구간</t>
    <phoneticPr fontId="3" type="noConversion"/>
  </si>
  <si>
    <t>경질Pig - 3구간</t>
    <phoneticPr fontId="3" type="noConversion"/>
  </si>
  <si>
    <t>경질Pig - 4구간</t>
    <phoneticPr fontId="3" type="noConversion"/>
  </si>
  <si>
    <t>경질Pig - 5구간</t>
    <phoneticPr fontId="3" type="noConversion"/>
  </si>
  <si>
    <t>경질Pig - 6구간</t>
    <phoneticPr fontId="3" type="noConversion"/>
  </si>
  <si>
    <t>경질Pig - 7구간</t>
    <phoneticPr fontId="3" type="noConversion"/>
  </si>
  <si>
    <t>Sponge Pig - 1구간</t>
    <phoneticPr fontId="3" type="noConversion"/>
  </si>
  <si>
    <t>Sponge Pig - 2구간</t>
    <phoneticPr fontId="3" type="noConversion"/>
  </si>
  <si>
    <t>Sponge Pig - 3구간</t>
    <phoneticPr fontId="3" type="noConversion"/>
  </si>
  <si>
    <t>Sponge Pig - 4구간</t>
    <phoneticPr fontId="3" type="noConversion"/>
  </si>
  <si>
    <t>Sponge Pig - 5구간</t>
    <phoneticPr fontId="3" type="noConversion"/>
  </si>
  <si>
    <t>Sponge Pig - 6구간</t>
    <phoneticPr fontId="3" type="noConversion"/>
  </si>
  <si>
    <t>Sponge Pig - 7구간</t>
    <phoneticPr fontId="3" type="noConversion"/>
  </si>
  <si>
    <t>회</t>
    <phoneticPr fontId="3" type="noConversion"/>
  </si>
  <si>
    <t>Pig Cleaning 계</t>
    <phoneticPr fontId="3" type="noConversion"/>
  </si>
  <si>
    <t xml:space="preserve">        - Line Roto-Fan Cleaning</t>
    <phoneticPr fontId="3" type="noConversion"/>
  </si>
  <si>
    <t xml:space="preserve">            3-1) 36" (900A)</t>
    <phoneticPr fontId="3" type="noConversion"/>
  </si>
  <si>
    <t xml:space="preserve">            3-2) 20" (500A)</t>
    <phoneticPr fontId="3" type="noConversion"/>
  </si>
  <si>
    <t xml:space="preserve">            3-3) 16" (400A)</t>
    <phoneticPr fontId="3" type="noConversion"/>
  </si>
  <si>
    <t xml:space="preserve">            3-4) 14" (350A)</t>
    <phoneticPr fontId="3" type="noConversion"/>
  </si>
  <si>
    <t xml:space="preserve">            3-5) 12" (300A)</t>
    <phoneticPr fontId="3" type="noConversion"/>
  </si>
  <si>
    <t>300A</t>
    <phoneticPr fontId="3" type="noConversion"/>
  </si>
  <si>
    <t>WaterJet Cleaning 계</t>
    <phoneticPr fontId="3" type="noConversion"/>
  </si>
  <si>
    <t>Pipe Cleaning 계</t>
    <phoneticPr fontId="3" type="noConversion"/>
  </si>
  <si>
    <t xml:space="preserve"> 2-1-7. WaterJet Cutting</t>
    <phoneticPr fontId="3" type="noConversion"/>
  </si>
  <si>
    <t xml:space="preserve">   1. WaterJet Cutting - 운반작업用</t>
    <phoneticPr fontId="3" type="noConversion"/>
  </si>
  <si>
    <t>WaterJet Cutting</t>
    <phoneticPr fontId="3" type="noConversion"/>
  </si>
  <si>
    <t>point</t>
    <phoneticPr fontId="3" type="noConversion"/>
  </si>
  <si>
    <t>제17공종</t>
    <phoneticPr fontId="3" type="noConversion"/>
  </si>
  <si>
    <t>제18공종</t>
    <phoneticPr fontId="3" type="noConversion"/>
  </si>
  <si>
    <t>제19공종</t>
    <phoneticPr fontId="3" type="noConversion"/>
  </si>
  <si>
    <t xml:space="preserve">   2. WaterJet Cutting - Pig Cleaning用</t>
    <phoneticPr fontId="3" type="noConversion"/>
  </si>
  <si>
    <t>WaterJet Cutting 계</t>
    <phoneticPr fontId="3" type="noConversion"/>
  </si>
  <si>
    <t xml:space="preserve"> 2-1-8. 토사 터파기 및 사토</t>
    <phoneticPr fontId="3" type="noConversion"/>
  </si>
  <si>
    <t xml:space="preserve">   1. 토사 터파기 및 사토 </t>
    <phoneticPr fontId="3" type="noConversion"/>
  </si>
  <si>
    <t>토사터파기 및 사토 계</t>
    <phoneticPr fontId="3" type="noConversion"/>
  </si>
  <si>
    <t xml:space="preserve"> 6. 작업설 부산물 (고재비)</t>
    <phoneticPr fontId="3" type="noConversion"/>
  </si>
  <si>
    <t xml:space="preserve">   1) Tank</t>
    <phoneticPr fontId="3" type="noConversion"/>
  </si>
  <si>
    <t>작업설 부산물 (기당)</t>
    <phoneticPr fontId="3" type="noConversion"/>
  </si>
  <si>
    <t xml:space="preserve">   2) Pipe</t>
    <phoneticPr fontId="3" type="noConversion"/>
  </si>
  <si>
    <t>작업설 부산물 - Pipe (강관)</t>
    <phoneticPr fontId="3" type="noConversion"/>
  </si>
  <si>
    <t>작업설 부산물 - Pipe (주철관)</t>
    <phoneticPr fontId="3" type="noConversion"/>
  </si>
  <si>
    <t xml:space="preserve">   3) Pump</t>
    <phoneticPr fontId="3" type="noConversion"/>
  </si>
  <si>
    <t>작업설 부산물 - Pump</t>
    <phoneticPr fontId="3" type="noConversion"/>
  </si>
  <si>
    <t xml:space="preserve">   4) Valve</t>
    <phoneticPr fontId="3" type="noConversion"/>
  </si>
  <si>
    <t>작업설 부산물 - valve</t>
    <phoneticPr fontId="3" type="noConversion"/>
  </si>
  <si>
    <t>평가시 적용할
세부공종금액</t>
    <phoneticPr fontId="3" type="noConversion"/>
  </si>
  <si>
    <t>제15공종</t>
    <phoneticPr fontId="3" type="noConversion"/>
  </si>
  <si>
    <t>세부공종의합</t>
    <phoneticPr fontId="3" type="noConversion"/>
  </si>
  <si>
    <t>단가(A)</t>
    <phoneticPr fontId="192" type="noConversion"/>
  </si>
  <si>
    <t>note : 소계의 40%만 적용하므로 세부공종금액은 40%만 적용한다</t>
    <phoneticPr fontId="3" type="noConversion"/>
  </si>
  <si>
    <t>15 공종합계</t>
    <phoneticPr fontId="3" type="noConversion"/>
  </si>
  <si>
    <t>가중치 계산시 오차금액은 가장 큰 가중치의 금액으로 보정</t>
    <phoneticPr fontId="3" type="noConversion"/>
  </si>
  <si>
    <t>Note2 : 물량 및 단위가 표기된 최하위 아래단계의 내역 즉, 최소단위 내역이 세부공종이 되며, 18)가설전기공사의 경우처럼 기계손료를 산출하기 위한                재료비는 중복이 되므로 세부공종의 합에서 제외합니다.</t>
    <phoneticPr fontId="5" type="noConversion"/>
  </si>
  <si>
    <t>Note3 : 공종의 가중치 계산을 위한 1공종의 세부공종 합계는 설계단가 (251,621,068원)로 산출하여 평가합니다.</t>
    <phoneticPr fontId="5" type="noConversion"/>
  </si>
  <si>
    <t>공종의 합이 1이 안되면 가중치 큰것부터 순차적으로 감한다.</t>
    <phoneticPr fontId="5" type="noConversion"/>
  </si>
  <si>
    <t>* 본 가중치 산정 예시는 이해를 돕기 위한 예시(개략적으로 계산)로 참고만 하시기 바라며 실제 평가시는 상세하게 가중치를 산출할 예정입니다.</t>
    <phoneticPr fontId="3" type="noConversion"/>
  </si>
</sst>
</file>

<file path=xl/styles.xml><?xml version="1.0" encoding="utf-8"?>
<styleSheet xmlns="http://schemas.openxmlformats.org/spreadsheetml/2006/main">
  <numFmts count="173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_ "/>
    <numFmt numFmtId="177" formatCode="#,##0_);[Red]\(#,##0\)"/>
    <numFmt numFmtId="178" formatCode="#,##0_ "/>
    <numFmt numFmtId="179" formatCode="#,##0.0_);[Red]\(#,##0.0\)"/>
    <numFmt numFmtId="180" formatCode="_-* #,##0.0_-;\-* #,##0.0_-;_-* &quot;-&quot;_-;_-@_-"/>
    <numFmt numFmtId="181" formatCode="0.0"/>
    <numFmt numFmtId="182" formatCode="0.00000000"/>
    <numFmt numFmtId="183" formatCode="[Red]&quot;@ &quot;#,##0_ ;[Red]&quot;@ &quot;\-#,##0\ "/>
    <numFmt numFmtId="184" formatCode="_ * #,##0_ ;_ * \-#,##0_ ;_ * &quot;-&quot;_ ;_ @_ "/>
    <numFmt numFmtId="185" formatCode="_ * #,##0.00_ ;_ * \-#,##0.00_ ;_ * &quot;-&quot;??_ ;_ @_ "/>
    <numFmt numFmtId="186" formatCode="#."/>
    <numFmt numFmtId="187" formatCode="mm&quot;월&quot;\ dd&quot;일&quot;"/>
    <numFmt numFmtId="188" formatCode="_-* #,##0.0_-;\-* #,##0.0_-;_-* &quot;-&quot;??_-;_-@_-"/>
    <numFmt numFmtId="189" formatCode="_-* #,##0_-;\-* #,##0_-;_-* &quot;-&quot;??_-;_-@_-"/>
    <numFmt numFmtId="190" formatCode="&quot;₩&quot;#,##0;&quot;₩&quot;&quot;₩&quot;&quot;₩&quot;&quot;₩&quot;&quot;₩&quot;\-#,##0"/>
    <numFmt numFmtId="191" formatCode="0.0%"/>
    <numFmt numFmtId="192" formatCode="#,##0.00;[Red]&quot;-&quot;#,##0.00"/>
    <numFmt numFmtId="193" formatCode="#,##0;[Red]&quot;-&quot;#,##0"/>
    <numFmt numFmtId="194" formatCode="0.0000%"/>
    <numFmt numFmtId="195" formatCode="#,##0.0000"/>
    <numFmt numFmtId="196" formatCode="#,##0.00;[Red]#,##0.00;&quot; &quot;"/>
    <numFmt numFmtId="197" formatCode="_ * #,##0_ ;_ * &quot;₩&quot;\!\-#,##0_ ;_ * &quot;-&quot;_ ;_ @_ "/>
    <numFmt numFmtId="198" formatCode="_ &quot;₩&quot;* #,##0_ ;_ &quot;₩&quot;* \-#,##0_ ;_ &quot;₩&quot;* &quot;-&quot;_ ;_ @_ "/>
    <numFmt numFmtId="199" formatCode="_(&quot;₩&quot;* #,##0_);_(&quot;₩&quot;* \(#,##0\);_(&quot;₩&quot;* &quot;-&quot;_);_(@_)"/>
    <numFmt numFmtId="200" formatCode="_(&quot;RM&quot;* #,##0_);_(&quot;RM&quot;* \(#,##0\);_(&quot;RM&quot;* &quot;-&quot;_);_(@_)"/>
    <numFmt numFmtId="201" formatCode="_ &quot;₩&quot;* #,##0.00_ ;_ &quot;₩&quot;* \-#,##0.00_ ;_ &quot;₩&quot;* &quot;-&quot;??_ ;_ @_ "/>
    <numFmt numFmtId="202" formatCode="_(&quot;₩&quot;* #,##0.00_);_(&quot;₩&quot;* \(#,##0.00\);_(&quot;₩&quot;* &quot;-&quot;??_);_(@_)"/>
    <numFmt numFmtId="203" formatCode="_(&quot;RM&quot;* #,##0.00_);_(&quot;RM&quot;* \(#,##0.00\);_(&quot;RM&quot;* &quot;-&quot;??_);_(@_)"/>
    <numFmt numFmtId="204" formatCode="_-* #,##0.00_-;&quot;₩&quot;&quot;₩&quot;&quot;₩&quot;&quot;₩&quot;&quot;₩&quot;&quot;₩&quot;&quot;₩&quot;&quot;₩&quot;&quot;₩&quot;\-* #,##0.00_-;_-* &quot;-&quot;??_-;_-@_-"/>
    <numFmt numFmtId="205" formatCode="_-* #,##0.00_-;&quot;₩&quot;&quot;₩&quot;&quot;₩&quot;\-* #,##0.00_-;_-* &quot;-&quot;??_-;_-@_-"/>
    <numFmt numFmtId="206" formatCode="_(* #,##0_);_(* \(#,##0\);_(* &quot;-&quot;_);_(@_)"/>
    <numFmt numFmtId="207" formatCode="_(* #,##0.00_);_(* \(#,##0.00\);_(* &quot;-&quot;??_);_(@_)"/>
    <numFmt numFmtId="208" formatCode="&quot;₩&quot;#,##0;[Red]&quot;₩&quot;&quot;₩&quot;&quot;₩&quot;&quot;₩&quot;&quot;₩&quot;&quot;₩&quot;&quot;₩&quot;&quot;₩&quot;&quot;₩&quot;&quot;₩&quot;\-&quot;₩&quot;#,##0"/>
    <numFmt numFmtId="209" formatCode="&quot;₩&quot;#,##0;[Red]&quot;₩&quot;&quot;₩&quot;&quot;₩&quot;&quot;₩&quot;&quot;₩&quot;\-#,##0"/>
    <numFmt numFmtId="210" formatCode="#,##0;&quot;-&quot;#,##0"/>
    <numFmt numFmtId="211" formatCode="0.0\ "/>
    <numFmt numFmtId="212" formatCode="&quot;₩&quot;&quot;₩&quot;&quot;₩&quot;\$#,##0_);[Red]&quot;₩&quot;&quot;₩&quot;&quot;₩&quot;\(&quot;₩&quot;&quot;₩&quot;&quot;₩&quot;\$#,##0&quot;₩&quot;&quot;₩&quot;&quot;₩&quot;\)"/>
    <numFmt numFmtId="213" formatCode="0.000"/>
    <numFmt numFmtId="214" formatCode="dd&quot;₩&quot;\-mmm&quot;₩&quot;\-yy"/>
    <numFmt numFmtId="215" formatCode="dd&quot;₩&quot;\-mmm"/>
    <numFmt numFmtId="216" formatCode="_ * #,##0.00_ ;_ * &quot;₩&quot;\-#,##0.00_ ;_ * &quot;-&quot;??_ ;_ @_ "/>
    <numFmt numFmtId="217" formatCode="mm/dd/yyyy&quot;₩&quot;\ h:mm"/>
    <numFmt numFmtId="218" formatCode="#,##0.0#&quot;CMH/대&quot;;\-#,##0.0#&quot;CMH/대&quot;"/>
    <numFmt numFmtId="219" formatCode="#,##0.0#&quot;CMM/대&quot;;\-#,##0.0#&quot;CMM/대&quot;"/>
    <numFmt numFmtId="220" formatCode="0.00_)"/>
    <numFmt numFmtId="221" formatCode="\(&quot;₩&quot;###,##0\)"/>
    <numFmt numFmtId="222" formatCode="_ &quot;₩&quot;* #,##0_ ;_ &quot;₩&quot;* &quot;₩&quot;&quot;₩&quot;&quot;₩&quot;&quot;₩&quot;\-#,##0_ ;_ &quot;₩&quot;* &quot;-&quot;_ ;_ @_ "/>
    <numFmt numFmtId="223" formatCode="0\ &quot;EA&quot;"/>
    <numFmt numFmtId="224" formatCode="_-&quot;₩&quot;* #,##0.00_-;&quot;₩&quot;&quot;₩&quot;&quot;₩&quot;\-&quot;₩&quot;* #,##0.00_-;_-&quot;₩&quot;* &quot;-&quot;??_-;_-@_-"/>
    <numFmt numFmtId="225" formatCode="_-&quot;₩&quot;* #,##0.00_-;&quot;₩&quot;&quot;₩&quot;&quot;₩&quot;&quot;₩&quot;&quot;₩&quot;&quot;₩&quot;&quot;₩&quot;&quot;₩&quot;&quot;₩&quot;\-&quot;₩&quot;* #,##0.00_-;_-&quot;₩&quot;* &quot;-&quot;??_-;_-@_-"/>
    <numFmt numFmtId="226" formatCode="_ * #,##0_ ;_ * \-#,##0_ ;_ * &quot;-&quot;??_ ;_ @_ "/>
    <numFmt numFmtId="227" formatCode="&quot;₩&quot;#,##0.00;&quot;₩&quot;&quot;₩&quot;&quot;₩&quot;&quot;₩&quot;&quot;₩&quot;\-#,##0.00"/>
    <numFmt numFmtId="228" formatCode="&quot;₩&quot;#,##0.00;&quot;₩&quot;&quot;₩&quot;&quot;₩&quot;&quot;₩&quot;&quot;₩&quot;&quot;₩&quot;&quot;₩&quot;&quot;₩&quot;&quot;₩&quot;&quot;₩&quot;\-&quot;₩&quot;#,##0.00"/>
    <numFmt numFmtId="229" formatCode="0.0000000000000"/>
    <numFmt numFmtId="230" formatCode="#,##0.000\ &quot;㎏ &quot;"/>
    <numFmt numFmtId="231" formatCode="#,##0.0###&quot;kg/대&quot;;\-#,##0.0#####&quot;kg/대&quot;"/>
    <numFmt numFmtId="232" formatCode="&quot;SFr.&quot;#,##0.00;&quot;SFr.&quot;\-#,##0.00"/>
    <numFmt numFmtId="233" formatCode="#,##0.000\ &quot;m  &quot;"/>
    <numFmt numFmtId="234" formatCode="#,##0.000\ &quot;㎡ &quot;"/>
    <numFmt numFmtId="235" formatCode="[Red]#,##0\ &quot;M3&quot;;[Red]\-#,##0\ &quot;M3&quot;\ "/>
    <numFmt numFmtId="236" formatCode="#,##0.0###&quot;㎥/대&quot;;\-#,##0.0#####&quot;㎥/대&quot;"/>
    <numFmt numFmtId="237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38" formatCode="#,##0\ .0"/>
    <numFmt numFmtId="239" formatCode="#,##0.0000_);\(#,##0.0000\)"/>
    <numFmt numFmtId="240" formatCode="0.00_);[Red]\(0.00\)"/>
    <numFmt numFmtId="241" formatCode="_*\ ??_-"/>
    <numFmt numFmtId="242" formatCode="[Red]#,##0\ &quot;TON&quot;;[Red]\-#,##0\ &quot;TON&quot;\ "/>
    <numFmt numFmtId="243" formatCode="#,##0.0###&quot;Ton/set&quot;;\-#,##0.0#####&quot;Ton/대&quot;"/>
    <numFmt numFmtId="244" formatCode="#,##0.0###&quot;Ton/대&quot;;\-#,##0.0#####&quot;Ton/대&quot;"/>
    <numFmt numFmtId="245" formatCode="#,##0.0###&quot;TPH/대&quot;;\-#,##0.0#####&quot;TPH/대&quot;"/>
    <numFmt numFmtId="246" formatCode="m\o\n\th\ d\,\ yyyy"/>
    <numFmt numFmtId="247" formatCode="000,000"/>
    <numFmt numFmtId="248" formatCode="0.0_);[Red]\(0.0\)"/>
    <numFmt numFmtId="249" formatCode="_-* #,##0.000_-;\-* #,##0.000_-;_-* &quot;-&quot;_-;_-@_-"/>
    <numFmt numFmtId="250" formatCode="_-* #,##0.00_-;\-* #,##0.00_-;_-* &quot;-&quot;_-;_-@_-"/>
    <numFmt numFmtId="251" formatCode="#,##0.00_ "/>
    <numFmt numFmtId="252" formatCode="&quot;US$&quot;#,##0_);\(&quot;US$&quot;#,##0\)"/>
    <numFmt numFmtId="253" formatCode="&quot;₩&quot;\$#,##0.00_);[Red]&quot;₩&quot;\(&quot;₩&quot;\$#,##0.00&quot;₩&quot;\)"/>
    <numFmt numFmtId="254" formatCode="0.0000"/>
    <numFmt numFmtId="255" formatCode="_-* #,##0;\-* #,##0;_-* &quot;-&quot;;_-@"/>
    <numFmt numFmtId="256" formatCode="0.00000"/>
    <numFmt numFmtId="257" formatCode="#,##0.0;[Red]#,##0.0;&quot; &quot;"/>
    <numFmt numFmtId="258" formatCode="&quot;  &quot;@"/>
    <numFmt numFmtId="259" formatCode="0.00\ &quot;)&quot;"/>
    <numFmt numFmtId="260" formatCode="0.00\ &quot;)]&quot;"/>
    <numFmt numFmtId="261" formatCode="0.0000_);[Red]\(0.0000\)"/>
    <numFmt numFmtId="262" formatCode="_(&quot;$&quot;* #,##0_);_(&quot;$&quot;* \(#,##0\);_(&quot;$&quot;* &quot;-&quot;_);_(@_)"/>
    <numFmt numFmtId="263" formatCode="0_);\(0\)"/>
    <numFmt numFmtId="264" formatCode="&quot;₩&quot;#,##0.00;\!\-&quot;₩&quot;#,##0.00"/>
    <numFmt numFmtId="265" formatCode="_ * #,##0.00_ ;_ * &quot;₩&quot;&quot;₩&quot;&quot;₩&quot;\-#,##0.00_ ;_ * &quot;-&quot;??_ ;_ @_ "/>
    <numFmt numFmtId="266" formatCode="\(#,##0.000\)"/>
    <numFmt numFmtId="267" formatCode="#,##0.000000000"/>
    <numFmt numFmtId="268" formatCode="&quot;₩&quot;#,##0"/>
    <numFmt numFmtId="269" formatCode="00#,##0"/>
    <numFmt numFmtId="270" formatCode="0.000\ &quot;²&quot;"/>
    <numFmt numFmtId="271" formatCode="&quot;(&quot;\ 0.00"/>
    <numFmt numFmtId="272" formatCode="&quot;[(&quot;\ 0.00"/>
    <numFmt numFmtId="273" formatCode="&quot;US$&quot;#,##0_);[Red]\(&quot;US$&quot;#,##0\)"/>
    <numFmt numFmtId="274" formatCode="_ * #,##0_ ;_ * &quot;₩&quot;&quot;₩&quot;&quot;₩&quot;&quot;₩&quot;\-#,##0_ ;_ * &quot;-&quot;_ ;_ @_ "/>
    <numFmt numFmtId="275" formatCode="#,##0,000"/>
    <numFmt numFmtId="276" formatCode="&quot;₩&quot;#,##0;[Red]&quot;₩&quot;\-#,##0"/>
    <numFmt numFmtId="277" formatCode="_-&quot;$&quot;* #,##0_-;\-&quot;$&quot;* #,##0_-;_-&quot;$&quot;* &quot;-&quot;_-;_-@_-"/>
    <numFmt numFmtId="278" formatCode="_-&quot;$&quot;* #,##0.00_-;\-&quot;$&quot;* #,##0.00_-;_-&quot;$&quot;* &quot;-&quot;??_-;_-@_-"/>
    <numFmt numFmtId="279" formatCode="000\-0000"/>
    <numFmt numFmtId="280" formatCode="#,##0,\+000"/>
    <numFmt numFmtId="281" formatCode="0.00_ "/>
    <numFmt numFmtId="282" formatCode="_(* #,##0.0_);_(* \(#,##0.0\);_(* &quot;-&quot;_);_(@_)"/>
    <numFmt numFmtId="283" formatCode="_-* #,##0.00_-;&quot;₩&quot;\!\-* #,##0.00_-;_-* &quot;-&quot;??_-;_-@_-"/>
    <numFmt numFmtId="284" formatCode="_-* #,##0_-;&quot;₩&quot;\!\-* #,##0_-;_-* &quot;-&quot;_-;_-@_-"/>
    <numFmt numFmtId="285" formatCode="&quot;₩&quot;#,##0.00;[Red]&quot;₩&quot;&quot;₩&quot;\!\-#,##0.00"/>
    <numFmt numFmtId="286" formatCode="&quot;₩&quot;#,##0.00;&quot;₩&quot;\-#,##0.00"/>
    <numFmt numFmtId="287" formatCode="_(&quot;$&quot;* #,##0.00_);_(&quot;$&quot;* \(#,##0.00\);_(&quot;$&quot;* &quot;-&quot;??_);_(@_)"/>
    <numFmt numFmtId="288" formatCode="#,##0;\-#,##0;&quot;-&quot;"/>
    <numFmt numFmtId="289" formatCode="\$#,##0;\(\$#,##0\)"/>
    <numFmt numFmtId="290" formatCode="#,##0.000;\-#,##0.000"/>
    <numFmt numFmtId="291" formatCode="yy&quot;년&quot;\ mm&quot;월&quot;"/>
    <numFmt numFmtId="292" formatCode="_ * #,##0.0_ ;_ * \-#,##0.0_ ;_ * &quot;-&quot;_ ;_ @_ "/>
    <numFmt numFmtId="293" formatCode="_ * #,##0_ \ ;_ * \-#,##0_ \ ;_ * &quot;-&quot;_ \ ;_ @_ "/>
    <numFmt numFmtId="294" formatCode="_-* #,##0\ _k_r_-;\-* #,##0\ _k_r_-;_-* &quot;-&quot;\ _k_r_-;_-@_-"/>
    <numFmt numFmtId="295" formatCode="&quot;△&quot;#,##0"/>
    <numFmt numFmtId="296" formatCode="#,##0&quot;  &quot;"/>
    <numFmt numFmtId="297" formatCode="\-\1\4\4&quot; &quot;"/>
    <numFmt numFmtId="298" formatCode="&quot;$&quot;#,##0_);[Red]\(&quot;$&quot;#,##0\)"/>
    <numFmt numFmtId="299" formatCode="&quot;$&quot;#,##0.00_);\(&quot;$&quot;#,##0.00\)"/>
    <numFmt numFmtId="300" formatCode="\-\1&quot; &quot;"/>
    <numFmt numFmtId="301" formatCode="#,##0.0&quot;     &quot;"/>
    <numFmt numFmtId="302" formatCode="\-\2\2\5&quot; &quot;"/>
    <numFmt numFmtId="303" formatCode="\1\4\4&quot; &quot;"/>
    <numFmt numFmtId="304" formatCode="&quot;₩&quot;#,##0;&quot;₩&quot;&quot;₩&quot;&quot;₩&quot;&quot;₩&quot;&quot;₩&quot;&quot;₩&quot;&quot;₩&quot;&quot;₩&quot;&quot;₩&quot;\-#,##0"/>
    <numFmt numFmtId="305" formatCode="General_)"/>
    <numFmt numFmtId="306" formatCode="0.0%;[Red]\-0.0%"/>
    <numFmt numFmtId="307" formatCode="0.00%;[Red]\-0.00%"/>
    <numFmt numFmtId="308" formatCode="#,##0&quot;칸&quot;"/>
    <numFmt numFmtId="309" formatCode="0.000_ "/>
    <numFmt numFmtId="310" formatCode="&quot;₩&quot;#,##0;[Red]&quot;₩&quot;&quot;₩&quot;\-#,##0"/>
    <numFmt numFmtId="311" formatCode="0.000\ "/>
    <numFmt numFmtId="312" formatCode="_-* #,##0.000_-;\-* #,##0.000_-;_-* &quot;-&quot;???_-;_-@_-"/>
    <numFmt numFmtId="313" formatCode="* #,##0;* \-#,##0;* &quot;-&quot;;@"/>
    <numFmt numFmtId="314" formatCode="&quot;?#,##0.00;\-&quot;&quot;?&quot;#,##0.00"/>
    <numFmt numFmtId="315" formatCode="_-* #,##0.0000_-;\-* #,##0.0000_-;_-* &quot;-&quot;_-;_-@_-"/>
    <numFmt numFmtId="316" formatCode="#,##0.000000"/>
    <numFmt numFmtId="317" formatCode="_ &quot;₩&quot;* #,##0.00_ ;_ &quot;₩&quot;* &quot;₩&quot;&quot;₩&quot;&quot;₩&quot;&quot;₩&quot;&quot;₩&quot;&quot;₩&quot;&quot;₩&quot;&quot;₩&quot;\-#,##0.00_ ;_ &quot;₩&quot;* &quot;-&quot;??_ ;_ @_ "/>
    <numFmt numFmtId="318" formatCode="&quot;kr&quot;\ #,##0;&quot;kr&quot;\ \-#,##0"/>
    <numFmt numFmtId="319" formatCode="0.0000000"/>
    <numFmt numFmtId="320" formatCode="_ * #,##0.000_ ;_ * \-#,##0.000_ ;_ * &quot;-&quot;_ ;_ @_ "/>
    <numFmt numFmtId="321" formatCode="#,##0.000_);[Red]\(#,##0.000\)"/>
    <numFmt numFmtId="322" formatCode="&quot;*&quot;#,##0\ &quot;일 (월)&quot;\ \ "/>
    <numFmt numFmtId="323" formatCode="&quot;₩&quot;#,##0;[Red]&quot;₩&quot;&quot;₩&quot;&quot;₩&quot;&quot;₩&quot;&quot;₩&quot;&quot;₩&quot;&quot;₩&quot;&quot;₩&quot;&quot;₩&quot;\-#,##0"/>
    <numFmt numFmtId="324" formatCode="#,##0.0"/>
    <numFmt numFmtId="325" formatCode="#,##0.#####\ ;[Red]\-#,##0.#####\ "/>
    <numFmt numFmtId="326" formatCode="#,##0\ ;[Red]\-#,##0\ "/>
    <numFmt numFmtId="327" formatCode="#,##0\ ;[Red]&quot;-&quot;#,##0\ "/>
    <numFmt numFmtId="328" formatCode="#,##0.####;[Red]&quot;-&quot;#,##0.####"/>
    <numFmt numFmtId="329" formatCode="#,##0.0###\ ;[Red]&quot;-&quot;#,##0.0###\ "/>
    <numFmt numFmtId="330" formatCode="&quot;₩&quot;#,##0.00;[Red]&quot;₩&quot;\-#,##0.00"/>
    <numFmt numFmtId="331" formatCode="_ * #,##0.00_ ;_ * &quot;₩&quot;&quot;₩&quot;&quot;₩&quot;&quot;₩&quot;&quot;₩&quot;&quot;₩&quot;&quot;₩&quot;\-#,##0.00_ ;_ * &quot;-&quot;??_ ;_ @_ "/>
    <numFmt numFmtId="332" formatCode="_ &quot;₩&quot;* #,##0.00_ ;_ &quot;₩&quot;* &quot;₩&quot;&quot;₩&quot;&quot;₩&quot;&quot;₩&quot;&quot;₩&quot;&quot;₩&quot;&quot;₩&quot;\-#,##0.00_ ;_ &quot;₩&quot;* &quot;-&quot;??_ ;_ @_ "/>
    <numFmt numFmtId="333" formatCode="&quot;₩&quot;#,##0.00;&quot;₩&quot;&quot;₩&quot;&quot;₩&quot;&quot;₩&quot;&quot;₩&quot;&quot;₩&quot;&quot;₩&quot;&quot;₩&quot;&quot;₩&quot;\-#,##0.00"/>
    <numFmt numFmtId="334" formatCode="#,##0;[Red]#,##0"/>
    <numFmt numFmtId="335" formatCode="0.000%"/>
    <numFmt numFmtId="336" formatCode="#,##0.00_);[Red]\(#,##0.00\)"/>
    <numFmt numFmtId="337" formatCode="0_);[Red]\(0\)"/>
    <numFmt numFmtId="338" formatCode="#,##0.000_ "/>
    <numFmt numFmtId="339" formatCode="0.0000_ "/>
    <numFmt numFmtId="340" formatCode="#,##0.0000_);[Red]\(#,##0.0000\)"/>
  </numFmts>
  <fonts count="2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name val="굴림체"/>
      <family val="3"/>
      <charset val="129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11"/>
      <name val="굴림"/>
      <family val="3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굴림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22"/>
      <name val="맑은 고딕"/>
      <family val="3"/>
      <charset val="129"/>
    </font>
    <font>
      <sz val="8"/>
      <name val="굴림체"/>
      <family val="3"/>
      <charset val="129"/>
    </font>
    <font>
      <sz val="11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맑은 고딕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color indexed="9"/>
      <name val="맑은 고딕"/>
      <family val="3"/>
      <charset val="129"/>
    </font>
    <font>
      <sz val="11"/>
      <name val="μ¸¿oA¼"/>
      <family val="3"/>
      <charset val="129"/>
    </font>
    <font>
      <sz val="11"/>
      <color indexed="20"/>
      <name val="맑은 고딕"/>
      <family val="3"/>
      <charset val="129"/>
    </font>
    <font>
      <sz val="12"/>
      <name val="¹ÙÅÁÃ¼"/>
      <family val="1"/>
      <charset val="129"/>
    </font>
    <font>
      <b/>
      <sz val="11"/>
      <color indexed="52"/>
      <name val="맑은 고딕"/>
      <family val="3"/>
      <charset val="129"/>
    </font>
    <font>
      <sz val="12"/>
      <name val="휴먼옛체"/>
      <family val="1"/>
      <charset val="129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sz val="11"/>
      <color indexed="17"/>
      <name val="맑은 고딕"/>
      <family val="3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1"/>
      <color indexed="56"/>
      <name val="맑은 고딕"/>
      <family val="3"/>
      <charset val="129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sz val="11"/>
      <color indexed="10"/>
      <name val="맑은 고딕"/>
      <family val="3"/>
      <charset val="129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b/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4"/>
      <name val="돋움"/>
      <family val="3"/>
      <charset val="129"/>
    </font>
    <font>
      <sz val="8"/>
      <name val="돋움체"/>
      <family val="3"/>
      <charset val="129"/>
    </font>
    <font>
      <sz val="10"/>
      <color theme="1"/>
      <name val="돋움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9"/>
      <color theme="0"/>
      <name val="돋움"/>
      <family val="3"/>
      <charset val="129"/>
    </font>
    <font>
      <sz val="9"/>
      <color theme="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9"/>
      <color rgb="FFC00000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8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7.5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name val="돋움체"/>
      <family val="3"/>
      <charset val="129"/>
    </font>
    <font>
      <b/>
      <sz val="9"/>
      <color rgb="FFFF0000"/>
      <name val="돋움체"/>
      <family val="3"/>
      <charset val="129"/>
    </font>
    <font>
      <sz val="12"/>
      <name val="Osaka"/>
      <family val="3"/>
    </font>
    <font>
      <b/>
      <sz val="10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1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9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7" fillId="0" borderId="0">
      <alignment vertical="center"/>
    </xf>
    <xf numFmtId="0" fontId="9" fillId="0" borderId="0">
      <protection locked="0"/>
    </xf>
    <xf numFmtId="0" fontId="10" fillId="0" borderId="0" applyFill="0" applyBorder="0" applyProtection="0"/>
    <xf numFmtId="0" fontId="10" fillId="0" borderId="0" applyFont="0" applyFill="0" applyBorder="0" applyAlignment="0" applyProtection="0"/>
    <xf numFmtId="3" fontId="11" fillId="0" borderId="1"/>
    <xf numFmtId="24" fontId="12" fillId="0" borderId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80" fontId="13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40" fontId="10" fillId="0" borderId="5"/>
    <xf numFmtId="38" fontId="10" fillId="0" borderId="6">
      <alignment horizontal="right"/>
    </xf>
    <xf numFmtId="182" fontId="14" fillId="0" borderId="0" applyNumberFormat="0">
      <alignment horizontal="center" vertical="center"/>
      <protection locked="0" hidden="1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6" fillId="0" borderId="0"/>
    <xf numFmtId="0" fontId="1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0" fontId="19" fillId="0" borderId="0"/>
    <xf numFmtId="0" fontId="2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2" fillId="0" borderId="0"/>
    <xf numFmtId="0" fontId="23" fillId="2" borderId="0"/>
    <xf numFmtId="183" fontId="24" fillId="0" borderId="0" applyFill="0" applyBorder="0" applyProtection="0">
      <alignment vertical="center"/>
    </xf>
    <xf numFmtId="184" fontId="13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5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26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24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 applyFont="0" applyFill="0" applyBorder="0" applyAlignment="0" applyProtection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13" fillId="0" borderId="0"/>
    <xf numFmtId="0" fontId="6" fillId="0" borderId="0"/>
    <xf numFmtId="0" fontId="13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40" fontId="12" fillId="0" borderId="0" applyFont="0" applyFill="0" applyBorder="0" applyAlignment="0" applyProtection="0"/>
    <xf numFmtId="18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0" fontId="12" fillId="0" borderId="0" applyFont="0" applyFill="0" applyBorder="0" applyAlignment="0" applyProtection="0"/>
    <xf numFmtId="185" fontId="13" fillId="0" borderId="0" applyFont="0" applyFill="0" applyBorder="0" applyAlignment="0" applyProtection="0"/>
    <xf numFmtId="40" fontId="12" fillId="0" borderId="0" applyFont="0" applyFill="0" applyBorder="0" applyAlignment="0" applyProtection="0"/>
    <xf numFmtId="185" fontId="13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12" fillId="0" borderId="0"/>
    <xf numFmtId="0" fontId="6" fillId="0" borderId="0" applyFont="0" applyFill="0" applyBorder="0" applyAlignment="0" applyProtection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86" fontId="9" fillId="0" borderId="0">
      <protection locked="0"/>
    </xf>
    <xf numFmtId="0" fontId="9" fillId="0" borderId="0">
      <protection locked="0"/>
    </xf>
    <xf numFmtId="186" fontId="9" fillId="0" borderId="0">
      <protection locked="0"/>
    </xf>
    <xf numFmtId="0" fontId="13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13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0" borderId="0"/>
    <xf numFmtId="187" fontId="6" fillId="0" borderId="0" applyFont="0" applyFill="0" applyBorder="0" applyProtection="0">
      <alignment vertical="center"/>
    </xf>
    <xf numFmtId="188" fontId="6" fillId="0" borderId="0">
      <alignment vertical="center"/>
    </xf>
    <xf numFmtId="189" fontId="6" fillId="0" borderId="0" applyFont="0" applyFill="0" applyBorder="0" applyAlignment="0" applyProtection="0">
      <alignment vertical="center"/>
    </xf>
    <xf numFmtId="0" fontId="29" fillId="0" borderId="0"/>
    <xf numFmtId="0" fontId="9" fillId="0" borderId="0">
      <protection locked="0"/>
    </xf>
    <xf numFmtId="190" fontId="30" fillId="0" borderId="0">
      <protection locked="0"/>
    </xf>
    <xf numFmtId="180" fontId="10" fillId="0" borderId="0">
      <protection locked="0"/>
    </xf>
    <xf numFmtId="191" fontId="30" fillId="0" borderId="0">
      <protection locked="0"/>
    </xf>
    <xf numFmtId="0" fontId="9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0" fontId="34" fillId="0" borderId="7"/>
    <xf numFmtId="192" fontId="35" fillId="0" borderId="8" applyFill="0" applyProtection="0">
      <alignment horizontal="center"/>
    </xf>
    <xf numFmtId="3" fontId="11" fillId="0" borderId="1"/>
    <xf numFmtId="3" fontId="11" fillId="0" borderId="1"/>
    <xf numFmtId="0" fontId="34" fillId="0" borderId="7"/>
    <xf numFmtId="0" fontId="34" fillId="0" borderId="9"/>
    <xf numFmtId="193" fontId="36" fillId="0" borderId="0">
      <alignment vertical="center"/>
    </xf>
    <xf numFmtId="0" fontId="34" fillId="0" borderId="10"/>
    <xf numFmtId="0" fontId="25" fillId="0" borderId="1">
      <alignment horizontal="left" vertical="center" indent="1"/>
    </xf>
    <xf numFmtId="38" fontId="37" fillId="0" borderId="11" applyNumberFormat="0">
      <alignment horizontal="left" vertical="center"/>
    </xf>
    <xf numFmtId="10" fontId="13" fillId="0" borderId="0" applyFont="0" applyFill="0" applyBorder="0" applyAlignment="0" applyProtection="0"/>
    <xf numFmtId="0" fontId="34" fillId="0" borderId="10"/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4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195" fontId="6" fillId="0" borderId="0">
      <alignment vertical="center"/>
    </xf>
    <xf numFmtId="0" fontId="39" fillId="0" borderId="0">
      <alignment horizontal="center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3" fontId="38" fillId="0" borderId="12">
      <alignment horizontal="right" vertical="center"/>
    </xf>
    <xf numFmtId="0" fontId="34" fillId="0" borderId="13"/>
    <xf numFmtId="0" fontId="6" fillId="0" borderId="0"/>
    <xf numFmtId="0" fontId="40" fillId="0" borderId="14">
      <alignment horizontal="centerContinuous"/>
    </xf>
    <xf numFmtId="9" fontId="41" fillId="0" borderId="0" applyFont="0" applyFill="0" applyBorder="0" applyAlignment="0" applyProtection="0"/>
    <xf numFmtId="2" fontId="38" fillId="0" borderId="12">
      <alignment horizontal="right" vertical="center"/>
    </xf>
    <xf numFmtId="0" fontId="10" fillId="0" borderId="15">
      <alignment horizont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2" fontId="38" fillId="0" borderId="12">
      <alignment horizontal="right" vertical="center"/>
    </xf>
    <xf numFmtId="0" fontId="40" fillId="3" borderId="16">
      <alignment horizontal="centerContinuous"/>
    </xf>
    <xf numFmtId="0" fontId="40" fillId="4" borderId="14">
      <alignment horizontal="center"/>
    </xf>
    <xf numFmtId="196" fontId="42" fillId="0" borderId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43" fillId="0" borderId="17">
      <alignment horizontal="left" vertical="center"/>
    </xf>
    <xf numFmtId="0" fontId="39" fillId="0" borderId="0" applyFont="0" applyFill="0" applyBorder="0" applyAlignment="0" applyProtection="0"/>
    <xf numFmtId="0" fontId="40" fillId="0" borderId="14">
      <alignment horizontal="centerContinuous"/>
    </xf>
    <xf numFmtId="9" fontId="10" fillId="0" borderId="0">
      <protection locked="0"/>
    </xf>
    <xf numFmtId="0" fontId="10" fillId="0" borderId="0" applyFont="0" applyFill="0" applyBorder="0" applyAlignment="0" applyProtection="0"/>
    <xf numFmtId="0" fontId="27" fillId="0" borderId="0">
      <protection locked="0"/>
    </xf>
    <xf numFmtId="197" fontId="13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84" fontId="39" fillId="0" borderId="18">
      <alignment horizontal="center" vertical="center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6" fillId="0" borderId="0">
      <protection locked="0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198" fontId="30" fillId="0" borderId="0" applyFont="0" applyFill="0" applyBorder="0" applyAlignment="0" applyProtection="0"/>
    <xf numFmtId="198" fontId="41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198" fontId="3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3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198" fontId="41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198" fontId="48" fillId="0" borderId="0" applyFont="0" applyFill="0" applyBorder="0" applyAlignment="0" applyProtection="0"/>
    <xf numFmtId="198" fontId="3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8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41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37" fontId="30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6" fillId="0" borderId="0">
      <protection locked="0"/>
    </xf>
    <xf numFmtId="0" fontId="9" fillId="0" borderId="0">
      <protection locked="0"/>
    </xf>
    <xf numFmtId="0" fontId="6" fillId="0" borderId="0">
      <protection locked="0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41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41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41" fillId="0" borderId="0" applyFont="0" applyFill="0" applyBorder="0" applyAlignment="0" applyProtection="0"/>
    <xf numFmtId="201" fontId="4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 applyFont="0" applyFill="0" applyBorder="0" applyAlignment="0" applyProtection="0"/>
    <xf numFmtId="201" fontId="41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201" fontId="48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50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41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7" fontId="30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9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04" fontId="51" fillId="0" borderId="0">
      <protection locked="0"/>
    </xf>
    <xf numFmtId="205" fontId="30" fillId="0" borderId="0">
      <protection locked="0"/>
    </xf>
    <xf numFmtId="0" fontId="12" fillId="0" borderId="0"/>
    <xf numFmtId="0" fontId="52" fillId="0" borderId="0">
      <alignment horizontal="center" wrapText="1"/>
      <protection locked="0"/>
    </xf>
    <xf numFmtId="0" fontId="53" fillId="0" borderId="0">
      <alignment horizontal="left"/>
    </xf>
    <xf numFmtId="0" fontId="9" fillId="0" borderId="0">
      <protection locked="0"/>
    </xf>
    <xf numFmtId="0" fontId="27" fillId="0" borderId="0">
      <protection locked="0"/>
    </xf>
    <xf numFmtId="0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41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41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41" fillId="0" borderId="0" applyFont="0" applyFill="0" applyBorder="0" applyAlignment="0" applyProtection="0"/>
    <xf numFmtId="184" fontId="49" fillId="0" borderId="0" applyFont="0" applyFill="0" applyBorder="0" applyAlignment="0" applyProtection="0"/>
    <xf numFmtId="6" fontId="13" fillId="0" borderId="0" applyFont="0" applyFill="0" applyBorder="0" applyAlignment="0" applyProtection="0"/>
    <xf numFmtId="0" fontId="30" fillId="0" borderId="0" applyFont="0" applyFill="0" applyBorder="0" applyAlignment="0" applyProtection="0"/>
    <xf numFmtId="184" fontId="41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55" fillId="0" borderId="0" applyFont="0" applyFill="0" applyBorder="0" applyAlignment="0" applyProtection="0"/>
    <xf numFmtId="206" fontId="41" fillId="0" borderId="0" applyFont="0" applyFill="0" applyBorder="0" applyAlignment="0" applyProtection="0"/>
    <xf numFmtId="37" fontId="30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4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4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4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85" fontId="48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41" fillId="0" borderId="0" applyFont="0" applyFill="0" applyBorder="0" applyAlignment="0" applyProtection="0"/>
    <xf numFmtId="0" fontId="55" fillId="0" borderId="0" applyFont="0" applyFill="0" applyBorder="0" applyAlignment="0" applyProtection="0"/>
    <xf numFmtId="207" fontId="41" fillId="0" borderId="0" applyFont="0" applyFill="0" applyBorder="0" applyAlignment="0" applyProtection="0"/>
    <xf numFmtId="37" fontId="30" fillId="0" borderId="0" applyFont="0" applyFill="0" applyBorder="0" applyAlignment="0" applyProtection="0"/>
    <xf numFmtId="43" fontId="48" fillId="0" borderId="0" applyFont="0" applyFill="0" applyBorder="0" applyAlignment="0" applyProtection="0"/>
    <xf numFmtId="4" fontId="27" fillId="0" borderId="0">
      <protection locked="0"/>
    </xf>
    <xf numFmtId="208" fontId="51" fillId="0" borderId="0">
      <protection locked="0"/>
    </xf>
    <xf numFmtId="0" fontId="9" fillId="0" borderId="0">
      <protection locked="0"/>
    </xf>
    <xf numFmtId="4" fontId="27" fillId="0" borderId="0">
      <protection locked="0"/>
    </xf>
    <xf numFmtId="209" fontId="30" fillId="0" borderId="0">
      <protection locked="0"/>
    </xf>
    <xf numFmtId="0" fontId="6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6" fillId="0" borderId="0" applyFont="0" applyFill="0" applyBorder="0" applyAlignment="0" applyProtection="0">
      <alignment horizontal="right"/>
    </xf>
    <xf numFmtId="0" fontId="57" fillId="0" borderId="0"/>
    <xf numFmtId="185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" fontId="12" fillId="0" borderId="0" applyFont="0" applyFill="0" applyBorder="0" applyAlignment="0"/>
    <xf numFmtId="0" fontId="27" fillId="0" borderId="0">
      <protection locked="0"/>
    </xf>
    <xf numFmtId="0" fontId="58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58" fillId="0" borderId="0"/>
    <xf numFmtId="0" fontId="58" fillId="0" borderId="0"/>
    <xf numFmtId="0" fontId="59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60" fillId="0" borderId="0"/>
    <xf numFmtId="0" fontId="41" fillId="0" borderId="0"/>
    <xf numFmtId="37" fontId="30" fillId="0" borderId="0"/>
    <xf numFmtId="37" fontId="41" fillId="0" borderId="0"/>
    <xf numFmtId="0" fontId="61" fillId="0" borderId="0"/>
    <xf numFmtId="0" fontId="55" fillId="0" borderId="0"/>
    <xf numFmtId="0" fontId="41" fillId="0" borderId="0"/>
    <xf numFmtId="0" fontId="30" fillId="0" borderId="0"/>
    <xf numFmtId="0" fontId="41" fillId="0" borderId="0"/>
    <xf numFmtId="0" fontId="41" fillId="0" borderId="0"/>
    <xf numFmtId="0" fontId="30" fillId="0" borderId="0"/>
    <xf numFmtId="0" fontId="48" fillId="0" borderId="0"/>
    <xf numFmtId="0" fontId="47" fillId="0" borderId="0"/>
    <xf numFmtId="0" fontId="13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0" fontId="58" fillId="0" borderId="0"/>
    <xf numFmtId="0" fontId="58" fillId="0" borderId="0"/>
    <xf numFmtId="0" fontId="62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2" fontId="30" fillId="0" borderId="0"/>
    <xf numFmtId="2" fontId="41" fillId="0" borderId="0"/>
    <xf numFmtId="0" fontId="41" fillId="0" borderId="0"/>
    <xf numFmtId="0" fontId="30" fillId="0" borderId="0"/>
    <xf numFmtId="0" fontId="63" fillId="0" borderId="0"/>
    <xf numFmtId="37" fontId="30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0" fontId="64" fillId="0" borderId="0"/>
    <xf numFmtId="0" fontId="65" fillId="0" borderId="0"/>
    <xf numFmtId="210" fontId="41" fillId="0" borderId="0"/>
    <xf numFmtId="210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37" fontId="41" fillId="0" borderId="0"/>
    <xf numFmtId="0" fontId="60" fillId="0" borderId="0"/>
    <xf numFmtId="0" fontId="66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37" fontId="41" fillId="0" borderId="0"/>
    <xf numFmtId="37" fontId="41" fillId="0" borderId="0"/>
    <xf numFmtId="37" fontId="30" fillId="0" borderId="0"/>
    <xf numFmtId="37" fontId="41" fillId="0" borderId="0"/>
    <xf numFmtId="37" fontId="41" fillId="0" borderId="0"/>
    <xf numFmtId="37" fontId="30" fillId="0" borderId="0"/>
    <xf numFmtId="37" fontId="41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0" fontId="30" fillId="0" borderId="0"/>
    <xf numFmtId="0" fontId="41" fillId="0" borderId="0"/>
    <xf numFmtId="0" fontId="48" fillId="0" borderId="0"/>
    <xf numFmtId="0" fontId="49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41" fillId="0" borderId="0"/>
    <xf numFmtId="0" fontId="49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41" fillId="0" borderId="0"/>
    <xf numFmtId="0" fontId="30" fillId="0" borderId="0"/>
    <xf numFmtId="0" fontId="41" fillId="0" borderId="0"/>
    <xf numFmtId="0" fontId="67" fillId="0" borderId="0"/>
    <xf numFmtId="0" fontId="68" fillId="0" borderId="0"/>
    <xf numFmtId="37" fontId="30" fillId="0" borderId="0"/>
    <xf numFmtId="0" fontId="13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66" fillId="0" borderId="0"/>
    <xf numFmtId="0" fontId="60" fillId="0" borderId="0"/>
    <xf numFmtId="0" fontId="66" fillId="0" borderId="0"/>
    <xf numFmtId="0" fontId="6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62" fillId="0" borderId="0"/>
    <xf numFmtId="0" fontId="30" fillId="0" borderId="0"/>
    <xf numFmtId="0" fontId="41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48" fillId="0" borderId="0"/>
    <xf numFmtId="0" fontId="49" fillId="0" borderId="0"/>
    <xf numFmtId="0" fontId="70" fillId="0" borderId="0"/>
    <xf numFmtId="0" fontId="71" fillId="0" borderId="0"/>
    <xf numFmtId="0" fontId="13" fillId="0" borderId="0"/>
    <xf numFmtId="0" fontId="72" fillId="0" borderId="0"/>
    <xf numFmtId="0" fontId="73" fillId="0" borderId="0"/>
    <xf numFmtId="0" fontId="41" fillId="0" borderId="0"/>
    <xf numFmtId="0" fontId="30" fillId="0" borderId="0"/>
    <xf numFmtId="0" fontId="41" fillId="0" borderId="0"/>
    <xf numFmtId="0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37" fontId="41" fillId="0" borderId="0"/>
    <xf numFmtId="37" fontId="30" fillId="0" borderId="0"/>
    <xf numFmtId="0" fontId="41" fillId="0" borderId="0"/>
    <xf numFmtId="37" fontId="30" fillId="0" borderId="0"/>
    <xf numFmtId="0" fontId="66" fillId="0" borderId="0"/>
    <xf numFmtId="0" fontId="60" fillId="0" borderId="0"/>
    <xf numFmtId="0" fontId="66" fillId="0" borderId="0"/>
    <xf numFmtId="0" fontId="60" fillId="0" borderId="0"/>
    <xf numFmtId="0" fontId="41" fillId="0" borderId="0"/>
    <xf numFmtId="0" fontId="30" fillId="0" borderId="0"/>
    <xf numFmtId="0" fontId="48" fillId="0" borderId="0"/>
    <xf numFmtId="0" fontId="55" fillId="0" borderId="0"/>
    <xf numFmtId="0" fontId="61" fillId="0" borderId="0"/>
    <xf numFmtId="0" fontId="49" fillId="0" borderId="0"/>
    <xf numFmtId="0" fontId="13" fillId="0" borderId="0"/>
    <xf numFmtId="211" fontId="6" fillId="0" borderId="0" applyFill="0" applyBorder="0" applyAlignment="0"/>
    <xf numFmtId="212" fontId="10" fillId="0" borderId="0" applyFill="0" applyBorder="0" applyAlignment="0"/>
    <xf numFmtId="213" fontId="74" fillId="0" borderId="0" applyFill="0" applyBorder="0" applyAlignment="0"/>
    <xf numFmtId="214" fontId="10" fillId="0" borderId="0" applyFill="0" applyBorder="0" applyAlignment="0"/>
    <xf numFmtId="215" fontId="10" fillId="0" borderId="0" applyFill="0" applyBorder="0" applyAlignment="0"/>
    <xf numFmtId="216" fontId="10" fillId="0" borderId="0" applyFill="0" applyBorder="0" applyAlignment="0"/>
    <xf numFmtId="217" fontId="10" fillId="0" borderId="0" applyFill="0" applyBorder="0" applyAlignment="0"/>
    <xf numFmtId="212" fontId="10" fillId="0" borderId="0" applyFill="0" applyBorder="0" applyAlignment="0"/>
    <xf numFmtId="0" fontId="13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218" fontId="75" fillId="0" borderId="1" applyFont="0" applyFill="0" applyBorder="0">
      <alignment horizontal="right" vertical="center"/>
    </xf>
    <xf numFmtId="219" fontId="76" fillId="0" borderId="1" applyFill="0" applyBorder="0" applyProtection="0">
      <alignment horizontal="right" vertical="center"/>
    </xf>
    <xf numFmtId="0" fontId="27" fillId="0" borderId="19">
      <protection locked="0"/>
    </xf>
    <xf numFmtId="0" fontId="27" fillId="0" borderId="19">
      <protection locked="0"/>
    </xf>
    <xf numFmtId="194" fontId="1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38" fontId="13" fillId="0" borderId="0" applyFont="0" applyFill="0" applyBorder="0" applyAlignment="0" applyProtection="0"/>
    <xf numFmtId="216" fontId="10" fillId="0" borderId="0" applyFont="0" applyFill="0" applyBorder="0" applyAlignment="0" applyProtection="0"/>
    <xf numFmtId="220" fontId="10" fillId="0" borderId="0"/>
    <xf numFmtId="3" fontId="13" fillId="0" borderId="0" applyFont="0" applyFill="0" applyBorder="0" applyAlignment="0" applyProtection="0"/>
    <xf numFmtId="0" fontId="78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221" fontId="79" fillId="0" borderId="0">
      <protection locked="0"/>
    </xf>
    <xf numFmtId="0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80" fillId="0" borderId="0"/>
    <xf numFmtId="0" fontId="13" fillId="0" borderId="0" applyFont="0" applyFill="0" applyBorder="0" applyAlignment="0" applyProtection="0"/>
    <xf numFmtId="37" fontId="81" fillId="0" borderId="1">
      <alignment horizontal="center" vertical="distributed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22" fontId="10" fillId="0" borderId="0"/>
    <xf numFmtId="223" fontId="29" fillId="0" borderId="0" applyFill="0" applyBorder="0">
      <alignment horizontal="centerContinuous"/>
    </xf>
    <xf numFmtId="224" fontId="30" fillId="0" borderId="0">
      <protection locked="0"/>
    </xf>
    <xf numFmtId="225" fontId="51" fillId="0" borderId="0">
      <protection locked="0"/>
    </xf>
    <xf numFmtId="226" fontId="30" fillId="0" borderId="0">
      <protection locked="0"/>
    </xf>
    <xf numFmtId="227" fontId="30" fillId="0" borderId="0">
      <protection locked="0"/>
    </xf>
    <xf numFmtId="228" fontId="51" fillId="0" borderId="0">
      <protection locked="0"/>
    </xf>
    <xf numFmtId="229" fontId="30" fillId="0" borderId="0">
      <protection locked="0"/>
    </xf>
    <xf numFmtId="184" fontId="13" fillId="0" borderId="0" applyFont="0" applyFill="0" applyBorder="0" applyAlignment="0" applyProtection="0"/>
    <xf numFmtId="0" fontId="82" fillId="0" borderId="0" applyNumberFormat="0" applyAlignment="0">
      <alignment horizontal="left"/>
    </xf>
    <xf numFmtId="0" fontId="6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38" fontId="84" fillId="5" borderId="0" applyNumberFormat="0" applyBorder="0" applyAlignment="0" applyProtection="0"/>
    <xf numFmtId="3" fontId="81" fillId="0" borderId="20">
      <alignment horizontal="right" vertical="center"/>
    </xf>
    <xf numFmtId="4" fontId="81" fillId="0" borderId="20">
      <alignment horizontal="right" vertical="center"/>
    </xf>
    <xf numFmtId="0" fontId="29" fillId="0" borderId="21" applyNumberFormat="0">
      <alignment vertical="center"/>
    </xf>
    <xf numFmtId="0" fontId="85" fillId="0" borderId="0">
      <alignment horizontal="left"/>
    </xf>
    <xf numFmtId="0" fontId="86" fillId="0" borderId="22" applyNumberFormat="0" applyAlignment="0" applyProtection="0">
      <alignment horizontal="left" vertical="center"/>
    </xf>
    <xf numFmtId="0" fontId="86" fillId="0" borderId="23">
      <alignment horizontal="left" vertical="center"/>
    </xf>
    <xf numFmtId="0" fontId="8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31" fillId="0" borderId="0">
      <protection locked="0"/>
    </xf>
    <xf numFmtId="0" fontId="31" fillId="0" borderId="0">
      <protection locked="0"/>
    </xf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10" fontId="84" fillId="4" borderId="1" applyNumberFormat="0" applyBorder="0" applyAlignment="0" applyProtection="0"/>
    <xf numFmtId="230" fontId="81" fillId="0" borderId="1">
      <alignment vertical="center"/>
    </xf>
    <xf numFmtId="231" fontId="22" fillId="0" borderId="1" applyFill="0" applyBorder="0" applyProtection="0">
      <alignment horizontal="right" vertical="center"/>
    </xf>
    <xf numFmtId="232" fontId="25" fillId="0" borderId="24">
      <protection locked="0"/>
    </xf>
    <xf numFmtId="0" fontId="51" fillId="0" borderId="21">
      <alignment horizontal="center" vertical="center"/>
    </xf>
    <xf numFmtId="0" fontId="24" fillId="0" borderId="0" applyNumberFormat="0" applyFont="0" applyFill="0" applyBorder="0" applyProtection="0">
      <alignment horizontal="left" vertical="center"/>
    </xf>
    <xf numFmtId="233" fontId="81" fillId="0" borderId="1">
      <alignment horizontal="right" vertical="center"/>
    </xf>
    <xf numFmtId="234" fontId="81" fillId="0" borderId="1">
      <alignment vertical="center"/>
    </xf>
    <xf numFmtId="235" fontId="24" fillId="0" borderId="0" applyFill="0" applyBorder="0" applyProtection="0">
      <alignment horizontal="center" vertical="center"/>
    </xf>
    <xf numFmtId="236" fontId="76" fillId="0" borderId="1" applyFont="0" applyFill="0" applyBorder="0">
      <alignment horizontal="right" vertical="center"/>
    </xf>
    <xf numFmtId="0" fontId="42" fillId="0" borderId="0">
      <alignment horizontal="left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0" borderId="24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1" fillId="5" borderId="0" applyNumberFormat="0" applyFont="0" applyFill="0" applyBorder="0" applyAlignment="0">
      <alignment vertical="center"/>
    </xf>
    <xf numFmtId="37" fontId="92" fillId="0" borderId="0"/>
    <xf numFmtId="0" fontId="13" fillId="0" borderId="0" applyNumberFormat="0" applyFill="0" applyBorder="0" applyAlignment="0" applyProtection="0"/>
    <xf numFmtId="237" fontId="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0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/>
    <xf numFmtId="185" fontId="42" fillId="0" borderId="0">
      <alignment vertical="center"/>
    </xf>
    <xf numFmtId="0" fontId="22" fillId="0" borderId="0" applyFont="0" applyFill="0" applyBorder="0" applyAlignment="0" applyProtection="0"/>
    <xf numFmtId="0" fontId="29" fillId="0" borderId="0"/>
    <xf numFmtId="0" fontId="12" fillId="0" borderId="0"/>
    <xf numFmtId="238" fontId="79" fillId="0" borderId="0">
      <protection locked="0"/>
    </xf>
    <xf numFmtId="10" fontId="13" fillId="0" borderId="0" applyFont="0" applyFill="0" applyBorder="0" applyAlignment="0" applyProtection="0"/>
    <xf numFmtId="239" fontId="10" fillId="0" borderId="0">
      <protection locked="0"/>
    </xf>
    <xf numFmtId="30" fontId="94" fillId="0" borderId="0" applyNumberFormat="0" applyFill="0" applyBorder="0" applyAlignment="0" applyProtection="0">
      <alignment horizontal="left"/>
    </xf>
    <xf numFmtId="38" fontId="12" fillId="0" borderId="0" applyFont="0" applyFill="0" applyBorder="0" applyAlignment="0" applyProtection="0"/>
    <xf numFmtId="240" fontId="42" fillId="0" borderId="0">
      <alignment vertical="center"/>
    </xf>
    <xf numFmtId="241" fontId="4" fillId="0" borderId="25" applyFont="0" applyFill="0" applyBorder="0" applyAlignment="0" applyProtection="0">
      <alignment horizontal="center" vertical="center"/>
    </xf>
    <xf numFmtId="240" fontId="42" fillId="0" borderId="0">
      <alignment vertical="distributed"/>
    </xf>
    <xf numFmtId="0" fontId="13" fillId="6" borderId="0"/>
    <xf numFmtId="0" fontId="84" fillId="0" borderId="26" applyAlignment="0"/>
    <xf numFmtId="0" fontId="74" fillId="0" borderId="26"/>
    <xf numFmtId="0" fontId="95" fillId="0" borderId="0"/>
    <xf numFmtId="40" fontId="96" fillId="0" borderId="0" applyBorder="0">
      <alignment horizontal="right"/>
    </xf>
    <xf numFmtId="0" fontId="6" fillId="0" borderId="0">
      <alignment horizontal="center"/>
    </xf>
    <xf numFmtId="0" fontId="30" fillId="0" borderId="0"/>
    <xf numFmtId="0" fontId="97" fillId="5" borderId="0">
      <alignment horizontal="centerContinuous"/>
    </xf>
    <xf numFmtId="0" fontId="98" fillId="0" borderId="0" applyFill="0" applyBorder="0" applyProtection="0">
      <alignment horizontal="centerContinuous" vertical="center"/>
    </xf>
    <xf numFmtId="0" fontId="22" fillId="3" borderId="0" applyFill="0" applyBorder="0" applyProtection="0">
      <alignment horizontal="center" vertical="center"/>
    </xf>
    <xf numFmtId="49" fontId="99" fillId="0" borderId="0" applyFill="0" applyBorder="0" applyProtection="0">
      <alignment horizontal="centerContinuous" vertical="center"/>
    </xf>
    <xf numFmtId="242" fontId="24" fillId="0" borderId="0" applyFill="0" applyBorder="0" applyProtection="0">
      <alignment horizontal="center" vertical="center"/>
    </xf>
    <xf numFmtId="243" fontId="10" fillId="0" borderId="1" applyFont="0" applyFill="0" applyBorder="0" applyProtection="0">
      <alignment horizontal="right" vertical="center"/>
    </xf>
    <xf numFmtId="244" fontId="10" fillId="0" borderId="1" applyFont="0" applyFill="0" applyBorder="0">
      <alignment horizontal="right" vertical="center"/>
    </xf>
    <xf numFmtId="0" fontId="13" fillId="0" borderId="19" applyNumberFormat="0" applyFont="0" applyFill="0" applyAlignment="0" applyProtection="0"/>
    <xf numFmtId="245" fontId="76" fillId="0" borderId="1" applyFont="0" applyFill="0" applyBorder="0">
      <alignment horizontal="right" vertical="center"/>
    </xf>
    <xf numFmtId="0" fontId="100" fillId="0" borderId="15">
      <alignment horizontal="left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1" fillId="0" borderId="0" applyNumberFormat="0" applyFont="0" applyFill="0" applyBorder="0" applyProtection="0">
      <alignment horizontal="center" vertical="center" wrapText="1"/>
    </xf>
    <xf numFmtId="0" fontId="10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 applyFont="0" applyFill="0" applyBorder="0" applyAlignment="0" applyProtection="0"/>
    <xf numFmtId="246" fontId="102" fillId="0" borderId="0">
      <protection locked="0"/>
    </xf>
    <xf numFmtId="0" fontId="103" fillId="0" borderId="0" applyNumberFormat="0" applyFill="0" applyBorder="0" applyAlignment="0" applyProtection="0"/>
    <xf numFmtId="0" fontId="25" fillId="0" borderId="1">
      <alignment horizontal="left" vertical="center" indent="2"/>
    </xf>
    <xf numFmtId="247" fontId="1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104" fillId="0" borderId="0"/>
    <xf numFmtId="0" fontId="42" fillId="0" borderId="0">
      <alignment vertical="center"/>
    </xf>
    <xf numFmtId="0" fontId="79" fillId="0" borderId="27" applyBorder="0">
      <alignment horizontal="distributed"/>
      <protection locked="0"/>
    </xf>
    <xf numFmtId="0" fontId="39" fillId="0" borderId="0"/>
    <xf numFmtId="0" fontId="42" fillId="0" borderId="1">
      <alignment vertical="center"/>
    </xf>
    <xf numFmtId="232" fontId="25" fillId="0" borderId="0">
      <protection locked="0"/>
    </xf>
    <xf numFmtId="0" fontId="27" fillId="0" borderId="0">
      <protection locked="0"/>
    </xf>
    <xf numFmtId="3" fontId="12" fillId="0" borderId="28">
      <alignment horizontal="center"/>
    </xf>
    <xf numFmtId="0" fontId="56" fillId="0" borderId="29">
      <alignment vertical="center"/>
    </xf>
    <xf numFmtId="3" fontId="5" fillId="0" borderId="5" applyNumberFormat="0" applyFill="0" applyBorder="0" applyProtection="0">
      <alignment horizontal="center" vertical="center"/>
    </xf>
    <xf numFmtId="248" fontId="6" fillId="0" borderId="0" applyFill="0" applyBorder="0">
      <alignment horizontal="center" vertical="center"/>
    </xf>
    <xf numFmtId="178" fontId="6" fillId="0" borderId="30" applyFill="0" applyBorder="0">
      <alignment horizontal="center" vertical="center"/>
      <protection locked="0"/>
    </xf>
    <xf numFmtId="213" fontId="6" fillId="0" borderId="4" applyFill="0" applyBorder="0">
      <alignment horizontal="center"/>
      <protection locked="0"/>
    </xf>
    <xf numFmtId="249" fontId="6" fillId="0" borderId="4" applyFill="0" applyBorder="0">
      <alignment horizontal="center"/>
      <protection locked="0"/>
    </xf>
    <xf numFmtId="250" fontId="6" fillId="0" borderId="31">
      <alignment horizontal="center"/>
      <protection locked="0"/>
    </xf>
    <xf numFmtId="180" fontId="6" fillId="0" borderId="31">
      <alignment horizontal="center"/>
      <protection locked="0"/>
    </xf>
    <xf numFmtId="188" fontId="6" fillId="0" borderId="31">
      <alignment horizontal="center"/>
      <protection locked="0"/>
    </xf>
    <xf numFmtId="251" fontId="6" fillId="0" borderId="31">
      <alignment horizontal="center"/>
      <protection locked="0"/>
    </xf>
    <xf numFmtId="181" fontId="6" fillId="0" borderId="3" applyFill="0" applyBorder="0">
      <alignment horizontal="center" vertical="center"/>
      <protection locked="0"/>
    </xf>
    <xf numFmtId="0" fontId="27" fillId="0" borderId="0">
      <protection locked="0"/>
    </xf>
    <xf numFmtId="0" fontId="105" fillId="0" borderId="0" applyProtection="0"/>
    <xf numFmtId="0" fontId="1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184" fontId="25" fillId="0" borderId="20">
      <alignment vertical="center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39" fontId="76" fillId="0" borderId="1" applyFont="0" applyFill="0" applyBorder="0">
      <alignment horizontal="right" vertical="center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4" fontId="110" fillId="0" borderId="2" applyFont="0" applyBorder="0" applyAlignment="0">
      <alignment vertical="center"/>
    </xf>
    <xf numFmtId="0" fontId="42" fillId="0" borderId="0" applyNumberFormat="0" applyFont="0" applyFill="0" applyBorder="0" applyProtection="0">
      <alignment horizontal="distributed" vertical="center" justifyLastLine="1"/>
    </xf>
    <xf numFmtId="10" fontId="8" fillId="0" borderId="0">
      <alignment vertical="center"/>
    </xf>
    <xf numFmtId="0" fontId="111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03" fontId="10" fillId="0" borderId="0" applyFont="0" applyFill="0" applyBorder="0" applyProtection="0">
      <alignment horizontal="center" vertical="center"/>
    </xf>
    <xf numFmtId="252" fontId="10" fillId="0" borderId="0" applyFont="0" applyFill="0" applyBorder="0" applyProtection="0">
      <alignment horizontal="center" vertical="center"/>
    </xf>
    <xf numFmtId="9" fontId="39" fillId="3" borderId="0" applyFill="0" applyBorder="0" applyProtection="0">
      <alignment horizontal="right"/>
    </xf>
    <xf numFmtId="10" fontId="39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112" fillId="0" borderId="0"/>
    <xf numFmtId="9" fontId="6" fillId="0" borderId="0" applyFont="0" applyFill="0" applyBorder="0" applyAlignment="0" applyProtection="0"/>
    <xf numFmtId="253" fontId="10" fillId="0" borderId="0" applyFont="0" applyFill="0" applyBorder="0" applyAlignment="0" applyProtection="0"/>
    <xf numFmtId="191" fontId="4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3" fillId="0" borderId="0"/>
    <xf numFmtId="0" fontId="22" fillId="0" borderId="0" applyFont="0" applyFill="0" applyBorder="0" applyAlignment="0" applyProtection="0"/>
    <xf numFmtId="184" fontId="114" fillId="0" borderId="26">
      <alignment vertical="center"/>
    </xf>
    <xf numFmtId="0" fontId="6" fillId="0" borderId="11" applyBorder="0"/>
    <xf numFmtId="0" fontId="13" fillId="0" borderId="0" applyFont="0" applyFill="0" applyBorder="0" applyAlignment="0" applyProtection="0"/>
    <xf numFmtId="49" fontId="79" fillId="0" borderId="32" applyFill="0" applyBorder="0">
      <alignment horizontal="center" vertical="center"/>
      <protection locked="0"/>
    </xf>
    <xf numFmtId="0" fontId="115" fillId="0" borderId="0" applyNumberFormat="0" applyFont="0" applyFill="0" applyBorder="0" applyProtection="0">
      <alignment horizontal="centerContinuous" vertical="center"/>
    </xf>
    <xf numFmtId="0" fontId="115" fillId="0" borderId="0" applyNumberFormat="0" applyFont="0" applyFill="0" applyBorder="0" applyProtection="0">
      <alignment horizontal="centerContinuous" vertical="center"/>
    </xf>
    <xf numFmtId="0" fontId="42" fillId="0" borderId="0" applyNumberFormat="0" applyFont="0" applyFill="0" applyBorder="0" applyProtection="0">
      <alignment horizontal="centerContinuous" vertical="center"/>
    </xf>
    <xf numFmtId="176" fontId="115" fillId="0" borderId="0" applyNumberFormat="0" applyFont="0" applyFill="0" applyBorder="0" applyProtection="0">
      <alignment horizontal="centerContinuous" vertical="center"/>
    </xf>
    <xf numFmtId="254" fontId="22" fillId="0" borderId="33" applyNumberFormat="0" applyBorder="0" applyAlignment="0"/>
    <xf numFmtId="0" fontId="91" fillId="0" borderId="0" applyProtection="0">
      <alignment vertical="center"/>
      <protection locked="0"/>
    </xf>
    <xf numFmtId="0" fontId="104" fillId="0" borderId="34"/>
    <xf numFmtId="4" fontId="104" fillId="0" borderId="11"/>
    <xf numFmtId="0" fontId="6" fillId="0" borderId="11"/>
    <xf numFmtId="0" fontId="6" fillId="0" borderId="11"/>
    <xf numFmtId="0" fontId="8" fillId="0" borderId="1" applyNumberFormat="0">
      <alignment horizontal="center" vertical="center"/>
    </xf>
    <xf numFmtId="255" fontId="8" fillId="0" borderId="0">
      <alignment vertical="center"/>
    </xf>
    <xf numFmtId="0" fontId="2" fillId="0" borderId="0"/>
    <xf numFmtId="184" fontId="2" fillId="0" borderId="26">
      <alignment vertical="center"/>
    </xf>
    <xf numFmtId="256" fontId="116" fillId="0" borderId="0" applyFont="0" applyFill="0" applyBorder="0" applyAlignment="0" applyProtection="0"/>
    <xf numFmtId="1" fontId="115" fillId="0" borderId="0" applyFont="0" applyFill="0" applyBorder="0" applyProtection="0">
      <alignment horizontal="centerContinuous" vertical="center"/>
    </xf>
    <xf numFmtId="193" fontId="117" fillId="0" borderId="0">
      <alignment vertical="center"/>
    </xf>
    <xf numFmtId="0" fontId="115" fillId="0" borderId="0" applyFont="0" applyFill="0" applyBorder="0" applyProtection="0">
      <alignment horizontal="centerContinuous" vertical="center"/>
    </xf>
    <xf numFmtId="213" fontId="115" fillId="0" borderId="0" applyFont="0" applyFill="0" applyBorder="0" applyProtection="0">
      <alignment horizontal="centerContinuous"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/>
    <xf numFmtId="198" fontId="10" fillId="0" borderId="0" applyFont="0" applyFill="0" applyBorder="0" applyAlignment="0" applyProtection="0"/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257" fontId="1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19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6" fontId="10" fillId="0" borderId="0" applyFont="0" applyFill="0" applyBorder="0" applyAlignment="0" applyProtection="0"/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207" fontId="10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0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0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0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0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0" fillId="0" borderId="35"/>
    <xf numFmtId="0" fontId="121" fillId="0" borderId="32" applyBorder="0">
      <alignment horizontal="distributed" vertical="center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1">
      <alignment vertical="center"/>
    </xf>
    <xf numFmtId="258" fontId="81" fillId="0" borderId="1" applyBorder="0">
      <alignment vertical="center"/>
    </xf>
    <xf numFmtId="259" fontId="4" fillId="0" borderId="0" applyFill="0" applyBorder="0">
      <alignment horizontal="centerContinuous"/>
    </xf>
    <xf numFmtId="260" fontId="4" fillId="0" borderId="0" applyFill="0" applyBorder="0">
      <alignment horizontal="centerContinuous"/>
    </xf>
    <xf numFmtId="0" fontId="10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61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6" fillId="0" borderId="0" applyFont="0" applyFill="0" applyBorder="0" applyAlignment="0" applyProtection="0"/>
    <xf numFmtId="262" fontId="6" fillId="0" borderId="0" applyFont="0" applyFill="0" applyBorder="0" applyAlignment="0" applyProtection="0"/>
    <xf numFmtId="263" fontId="2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4" fontId="2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65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66" fontId="10" fillId="0" borderId="0" applyFont="0" applyFill="0" applyBorder="0" applyAlignment="0" applyProtection="0"/>
    <xf numFmtId="261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67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2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2" fontId="13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266" fontId="10" fillId="0" borderId="0" applyFont="0" applyFill="0" applyBorder="0" applyAlignment="0" applyProtection="0"/>
    <xf numFmtId="268" fontId="6" fillId="0" borderId="0" applyFont="0" applyFill="0" applyBorder="0" applyAlignment="0" applyProtection="0"/>
    <xf numFmtId="268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2" fillId="0" borderId="0" applyFont="0" applyFill="0" applyBorder="0" applyAlignment="0" applyProtection="0"/>
    <xf numFmtId="265" fontId="6" fillId="0" borderId="0" applyFont="0" applyFill="0" applyBorder="0" applyAlignment="0" applyProtection="0"/>
    <xf numFmtId="265" fontId="6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7" fillId="0" borderId="0">
      <alignment vertical="center"/>
    </xf>
    <xf numFmtId="0" fontId="125" fillId="0" borderId="0">
      <alignment horizontal="center" vertical="center"/>
    </xf>
    <xf numFmtId="49" fontId="39" fillId="0" borderId="6" applyNumberFormat="0" applyAlignment="0"/>
    <xf numFmtId="2" fontId="4" fillId="0" borderId="0" applyFill="0" applyBorder="0" applyProtection="0">
      <alignment horizontal="centerContinuous"/>
    </xf>
    <xf numFmtId="0" fontId="28" fillId="0" borderId="0"/>
    <xf numFmtId="4" fontId="27" fillId="0" borderId="0">
      <protection locked="0"/>
    </xf>
    <xf numFmtId="0" fontId="104" fillId="0" borderId="0"/>
    <xf numFmtId="4" fontId="27" fillId="0" borderId="0">
      <protection locked="0"/>
    </xf>
    <xf numFmtId="269" fontId="10" fillId="0" borderId="0">
      <protection locked="0"/>
    </xf>
    <xf numFmtId="0" fontId="29" fillId="0" borderId="0"/>
    <xf numFmtId="0" fontId="11" fillId="0" borderId="0" applyNumberFormat="0" applyFont="0" applyBorder="0" applyAlignment="0"/>
    <xf numFmtId="0" fontId="91" fillId="5" borderId="0" applyNumberFormat="0" applyFont="0" applyFill="0" applyBorder="0" applyAlignment="0">
      <alignment vertical="center"/>
    </xf>
    <xf numFmtId="270" fontId="29" fillId="0" borderId="0" applyFill="0" applyBorder="0">
      <alignment horizontal="centerContinuous"/>
    </xf>
    <xf numFmtId="271" fontId="4" fillId="0" borderId="0" applyFill="0" applyBorder="0">
      <alignment horizontal="centerContinuous"/>
    </xf>
    <xf numFmtId="272" fontId="4" fillId="0" borderId="0" applyFill="0" applyBorder="0">
      <alignment horizontal="centerContinuous"/>
    </xf>
    <xf numFmtId="0" fontId="29" fillId="0" borderId="0"/>
    <xf numFmtId="0" fontId="6" fillId="0" borderId="0"/>
    <xf numFmtId="0" fontId="10" fillId="0" borderId="0"/>
    <xf numFmtId="1" fontId="126" fillId="3" borderId="0" applyNumberFormat="0" applyFont="0" applyFill="0" applyBorder="0" applyAlignment="0">
      <alignment vertical="center"/>
    </xf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73" fontId="10" fillId="0" borderId="0" applyFont="0" applyFill="0" applyBorder="0" applyProtection="0">
      <alignment vertical="center"/>
    </xf>
    <xf numFmtId="38" fontId="42" fillId="0" borderId="0" applyFont="0" applyFill="0" applyBorder="0" applyProtection="0">
      <alignment vertical="center"/>
    </xf>
    <xf numFmtId="41" fontId="6" fillId="0" borderId="0" applyFont="0" applyFill="0" applyBorder="0" applyAlignment="0" applyProtection="0"/>
    <xf numFmtId="184" fontId="10" fillId="0" borderId="0" applyNumberFormat="0" applyFont="0" applyFill="0" applyBorder="0" applyProtection="0">
      <alignment vertical="center"/>
    </xf>
    <xf numFmtId="274" fontId="13" fillId="0" borderId="1"/>
    <xf numFmtId="251" fontId="39" fillId="3" borderId="0" applyFill="0" applyBorder="0" applyProtection="0">
      <alignment horizontal="right"/>
    </xf>
    <xf numFmtId="9" fontId="115" fillId="0" borderId="0"/>
    <xf numFmtId="38" fontId="42" fillId="0" borderId="0" applyFont="0" applyFill="0" applyBorder="0" applyAlignment="0" applyProtection="0">
      <alignment vertical="center"/>
    </xf>
    <xf numFmtId="178" fontId="42" fillId="0" borderId="0" applyFont="0" applyFill="0" applyBorder="0" applyAlignment="0" applyProtection="0">
      <alignment vertical="center"/>
    </xf>
    <xf numFmtId="38" fontId="42" fillId="0" borderId="0" applyFill="0" applyBorder="0" applyAlignment="0" applyProtection="0">
      <alignment vertical="center"/>
    </xf>
    <xf numFmtId="255" fontId="79" fillId="0" borderId="0" applyFont="0" applyFill="0" applyBorder="0" applyAlignment="0" applyProtection="0"/>
    <xf numFmtId="40" fontId="10" fillId="0" borderId="5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75" fontId="10" fillId="0" borderId="0">
      <protection locked="0"/>
    </xf>
    <xf numFmtId="0" fontId="6" fillId="0" borderId="0"/>
    <xf numFmtId="0" fontId="2" fillId="0" borderId="21">
      <alignment horizontal="center" vertical="center"/>
    </xf>
    <xf numFmtId="0" fontId="2" fillId="0" borderId="21">
      <alignment horizontal="left" vertical="center"/>
    </xf>
    <xf numFmtId="0" fontId="2" fillId="0" borderId="21">
      <alignment vertical="center" textRotation="255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" fillId="0" borderId="0">
      <alignment vertical="center"/>
    </xf>
    <xf numFmtId="0" fontId="6" fillId="0" borderId="0"/>
    <xf numFmtId="0" fontId="128" fillId="0" borderId="0"/>
    <xf numFmtId="0" fontId="10" fillId="0" borderId="0"/>
    <xf numFmtId="0" fontId="25" fillId="0" borderId="0"/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7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" fillId="0" borderId="0"/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19" fillId="0" borderId="0"/>
    <xf numFmtId="0" fontId="13" fillId="0" borderId="0"/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" fillId="0" borderId="0"/>
    <xf numFmtId="0" fontId="112" fillId="0" borderId="0"/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3" fillId="0" borderId="0"/>
    <xf numFmtId="0" fontId="1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0" fillId="0" borderId="0"/>
    <xf numFmtId="0" fontId="10" fillId="0" borderId="21">
      <alignment vertical="center" wrapText="1"/>
    </xf>
    <xf numFmtId="0" fontId="42" fillId="0" borderId="0">
      <alignment vertical="center"/>
    </xf>
    <xf numFmtId="0" fontId="6" fillId="0" borderId="1" applyNumberFormat="0" applyFill="0" applyProtection="0">
      <alignment vertical="center"/>
    </xf>
    <xf numFmtId="0" fontId="129" fillId="0" borderId="0" applyNumberFormat="0" applyFill="0" applyBorder="0" applyAlignment="0" applyProtection="0">
      <alignment vertical="top"/>
      <protection locked="0"/>
    </xf>
    <xf numFmtId="276" fontId="130" fillId="0" borderId="36"/>
    <xf numFmtId="0" fontId="27" fillId="0" borderId="19">
      <protection locked="0"/>
    </xf>
    <xf numFmtId="277" fontId="28" fillId="0" borderId="0" applyFont="0" applyFill="0" applyBorder="0" applyAlignment="0" applyProtection="0"/>
    <xf numFmtId="278" fontId="28" fillId="0" borderId="0" applyFont="0" applyFill="0" applyBorder="0" applyAlignment="0" applyProtection="0"/>
    <xf numFmtId="279" fontId="10" fillId="0" borderId="0">
      <protection locked="0"/>
    </xf>
    <xf numFmtId="280" fontId="10" fillId="0" borderId="0">
      <protection locked="0"/>
    </xf>
    <xf numFmtId="207" fontId="128" fillId="0" borderId="0"/>
    <xf numFmtId="0" fontId="131" fillId="0" borderId="0">
      <alignment vertical="center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2" fillId="0" borderId="37">
      <alignment horizontal="center"/>
    </xf>
    <xf numFmtId="0" fontId="137" fillId="0" borderId="0">
      <alignment vertical="center"/>
    </xf>
    <xf numFmtId="3" fontId="11" fillId="0" borderId="1"/>
    <xf numFmtId="179" fontId="10" fillId="0" borderId="0" applyNumberFormat="0" applyFont="0" applyFill="0" applyBorder="0" applyAlignment="0" applyProtection="0"/>
    <xf numFmtId="282" fontId="10" fillId="0" borderId="0" applyNumberFormat="0" applyFont="0" applyFill="0" applyBorder="0" applyAlignment="0" applyProtection="0"/>
    <xf numFmtId="179" fontId="10" fillId="0" borderId="0" applyNumberFormat="0" applyFont="0" applyFill="0" applyBorder="0" applyAlignment="0" applyProtection="0"/>
    <xf numFmtId="282" fontId="10" fillId="0" borderId="0" applyNumberFormat="0" applyFont="0" applyFill="0" applyBorder="0" applyAlignment="0" applyProtection="0"/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38" fillId="0" borderId="0">
      <alignment vertical="center"/>
    </xf>
    <xf numFmtId="0" fontId="22" fillId="0" borderId="0">
      <alignment vertical="center"/>
    </xf>
    <xf numFmtId="38" fontId="10" fillId="0" borderId="6">
      <alignment horizontal="right"/>
    </xf>
    <xf numFmtId="0" fontId="120" fillId="0" borderId="0" applyFont="0" applyFill="0" applyBorder="0" applyAlignment="0" applyProtection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3" fillId="0" borderId="0"/>
    <xf numFmtId="0" fontId="13" fillId="0" borderId="0"/>
    <xf numFmtId="0" fontId="6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39" fillId="0" borderId="0"/>
    <xf numFmtId="0" fontId="139" fillId="0" borderId="0"/>
    <xf numFmtId="0" fontId="6" fillId="0" borderId="0"/>
    <xf numFmtId="0" fontId="13" fillId="0" borderId="0"/>
    <xf numFmtId="0" fontId="6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9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9" fontId="140" fillId="0" borderId="0" applyFont="0" applyFill="0" applyBorder="0" applyAlignment="0" applyProtection="0"/>
    <xf numFmtId="0" fontId="12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6" fontId="9" fillId="0" borderId="0">
      <protection locked="0"/>
    </xf>
    <xf numFmtId="0" fontId="139" fillId="0" borderId="0"/>
    <xf numFmtId="0" fontId="13" fillId="0" borderId="0"/>
    <xf numFmtId="186" fontId="9" fillId="0" borderId="0">
      <protection locked="0"/>
    </xf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9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6" fontId="9" fillId="0" borderId="0">
      <protection locked="0"/>
    </xf>
    <xf numFmtId="186" fontId="9" fillId="0" borderId="0">
      <protection locked="0"/>
    </xf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39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141" fillId="0" borderId="0" applyAlignment="0"/>
    <xf numFmtId="0" fontId="13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2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9" fontId="14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0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9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283" fontId="140" fillId="0" borderId="0" applyFont="0" applyFill="0" applyBorder="0" applyAlignment="0" applyProtection="0"/>
    <xf numFmtId="0" fontId="10" fillId="0" borderId="0" applyFont="0" applyFill="0" applyBorder="0" applyAlignment="0" applyProtection="0"/>
    <xf numFmtId="284" fontId="140" fillId="0" borderId="0" applyFont="0" applyFill="0" applyBorder="0" applyAlignment="0" applyProtection="0"/>
    <xf numFmtId="41" fontId="140" fillId="0" borderId="0" applyFont="0" applyFill="0" applyBorder="0" applyAlignment="0" applyProtection="0"/>
    <xf numFmtId="43" fontId="140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4" fontId="10" fillId="0" borderId="0" applyFont="0" applyFill="0" applyBorder="0" applyAlignment="0" applyProtection="0"/>
    <xf numFmtId="0" fontId="6" fillId="0" borderId="0"/>
    <xf numFmtId="0" fontId="13" fillId="0" borderId="0"/>
    <xf numFmtId="184" fontId="10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25" fillId="0" borderId="0" applyFont="0" applyFill="0" applyBorder="0" applyAlignment="0" applyProtection="0"/>
    <xf numFmtId="0" fontId="13" fillId="0" borderId="0"/>
    <xf numFmtId="285" fontId="1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5" fillId="0" borderId="0" applyFont="0" applyFill="0" applyBorder="0" applyAlignment="0" applyProtection="0"/>
    <xf numFmtId="0" fontId="13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9" fillId="0" borderId="0">
      <protection locked="0"/>
    </xf>
    <xf numFmtId="0" fontId="9" fillId="0" borderId="0"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>
      <protection locked="0"/>
    </xf>
    <xf numFmtId="0" fontId="30" fillId="0" borderId="0">
      <protection locked="0"/>
    </xf>
    <xf numFmtId="0" fontId="10" fillId="0" borderId="0">
      <protection locked="0"/>
    </xf>
    <xf numFmtId="3" fontId="11" fillId="0" borderId="1"/>
    <xf numFmtId="3" fontId="11" fillId="0" borderId="1"/>
    <xf numFmtId="0" fontId="142" fillId="0" borderId="0"/>
    <xf numFmtId="0" fontId="13" fillId="0" borderId="0" applyNumberFormat="0" applyFill="0" applyBorder="0" applyAlignment="0" applyProtection="0"/>
    <xf numFmtId="40" fontId="10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0" fontId="127" fillId="10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2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4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127" fillId="15" borderId="0" applyNumberFormat="0" applyBorder="0" applyAlignment="0" applyProtection="0">
      <alignment vertical="center"/>
    </xf>
    <xf numFmtId="0" fontId="9" fillId="0" borderId="0">
      <protection locked="0"/>
    </xf>
    <xf numFmtId="0" fontId="13" fillId="0" borderId="0"/>
    <xf numFmtId="0" fontId="143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7" fillId="16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7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8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6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27" fillId="19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20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40" fontId="10" fillId="0" borderId="0">
      <protection locked="0"/>
    </xf>
    <xf numFmtId="0" fontId="10" fillId="0" borderId="0">
      <protection locked="0"/>
    </xf>
    <xf numFmtId="40" fontId="10" fillId="0" borderId="0">
      <protection locked="0"/>
    </xf>
    <xf numFmtId="0" fontId="144" fillId="24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40" fontId="10" fillId="0" borderId="0">
      <protection locked="0"/>
    </xf>
    <xf numFmtId="286" fontId="118" fillId="0" borderId="0">
      <protection locked="0"/>
    </xf>
    <xf numFmtId="40" fontId="10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41" fillId="0" borderId="0" applyFont="0" applyFill="0" applyBorder="0" applyAlignment="0" applyProtection="0"/>
    <xf numFmtId="262" fontId="13" fillId="0" borderId="0" applyFont="0" applyFill="0" applyBorder="0" applyAlignment="0" applyProtection="0"/>
    <xf numFmtId="42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145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41" fillId="0" borderId="0" applyFont="0" applyFill="0" applyBorder="0" applyAlignment="0" applyProtection="0"/>
    <xf numFmtId="287" fontId="13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8" fillId="0" borderId="0" applyFont="0" applyFill="0" applyBorder="0" applyAlignment="0" applyProtection="0"/>
    <xf numFmtId="40" fontId="10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40" fontId="10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9" fillId="0" borderId="0">
      <protection locked="0"/>
    </xf>
    <xf numFmtId="0" fontId="146" fillId="11" borderId="0" applyNumberFormat="0" applyBorder="0" applyAlignment="0" applyProtection="0">
      <alignment vertical="center"/>
    </xf>
    <xf numFmtId="0" fontId="29" fillId="0" borderId="0"/>
    <xf numFmtId="0" fontId="10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286" fontId="118" fillId="0" borderId="0">
      <protection locked="0"/>
    </xf>
    <xf numFmtId="37" fontId="30" fillId="0" borderId="0"/>
    <xf numFmtId="0" fontId="30" fillId="0" borderId="0"/>
    <xf numFmtId="37" fontId="30" fillId="0" borderId="0"/>
    <xf numFmtId="2" fontId="30" fillId="0" borderId="0"/>
    <xf numFmtId="0" fontId="30" fillId="0" borderId="0"/>
    <xf numFmtId="0" fontId="41" fillId="0" borderId="0"/>
    <xf numFmtId="0" fontId="30" fillId="0" borderId="0"/>
    <xf numFmtId="0" fontId="147" fillId="0" borderId="0"/>
    <xf numFmtId="0" fontId="30" fillId="0" borderId="0"/>
    <xf numFmtId="0" fontId="147" fillId="0" borderId="0"/>
    <xf numFmtId="0" fontId="30" fillId="0" borderId="0"/>
    <xf numFmtId="0" fontId="147" fillId="0" borderId="0"/>
    <xf numFmtId="37" fontId="30" fillId="0" borderId="0"/>
    <xf numFmtId="37" fontId="30" fillId="0" borderId="0"/>
    <xf numFmtId="37" fontId="30" fillId="0" borderId="0"/>
    <xf numFmtId="0" fontId="30" fillId="0" borderId="0"/>
    <xf numFmtId="37" fontId="41" fillId="0" borderId="0"/>
    <xf numFmtId="37" fontId="30" fillId="0" borderId="0"/>
    <xf numFmtId="0" fontId="30" fillId="0" borderId="0"/>
    <xf numFmtId="0" fontId="147" fillId="0" borderId="0"/>
    <xf numFmtId="0" fontId="30" fillId="0" borderId="0"/>
    <xf numFmtId="0" fontId="147" fillId="0" borderId="0"/>
    <xf numFmtId="0" fontId="30" fillId="0" borderId="0"/>
    <xf numFmtId="0" fontId="147" fillId="0" borderId="0"/>
    <xf numFmtId="0" fontId="72" fillId="0" borderId="0"/>
    <xf numFmtId="37" fontId="30" fillId="0" borderId="0"/>
    <xf numFmtId="0" fontId="6" fillId="0" borderId="0" applyFill="0" applyBorder="0" applyAlignment="0"/>
    <xf numFmtId="288" fontId="112" fillId="0" borderId="0" applyFill="0" applyBorder="0" applyAlignment="0"/>
    <xf numFmtId="0" fontId="6" fillId="0" borderId="0" applyFill="0" applyBorder="0" applyAlignment="0"/>
    <xf numFmtId="289" fontId="6" fillId="0" borderId="0" applyFill="0" applyBorder="0" applyAlignment="0"/>
    <xf numFmtId="289" fontId="6" fillId="0" borderId="0" applyFill="0" applyBorder="0" applyAlignment="0"/>
    <xf numFmtId="289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148" fillId="28" borderId="38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40" fontId="10" fillId="0" borderId="0">
      <protection locked="0"/>
    </xf>
    <xf numFmtId="0" fontId="9" fillId="0" borderId="19">
      <protection locked="0"/>
    </xf>
    <xf numFmtId="0" fontId="12" fillId="0" borderId="0" applyFont="0" applyFill="0" applyBorder="0" applyAlignment="0" applyProtection="0"/>
    <xf numFmtId="41" fontId="6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0" fillId="0" borderId="0">
      <protection locked="0"/>
    </xf>
    <xf numFmtId="0" fontId="13" fillId="0" borderId="0" applyFill="0" applyBorder="0" applyAlignment="0" applyProtection="0"/>
    <xf numFmtId="0" fontId="10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90" fontId="6" fillId="0" borderId="0"/>
    <xf numFmtId="291" fontId="10" fillId="0" borderId="0"/>
    <xf numFmtId="185" fontId="13" fillId="0" borderId="0" applyFont="0" applyFill="0" applyBorder="0" applyAlignment="0" applyProtection="0"/>
    <xf numFmtId="292" fontId="6" fillId="0" borderId="0">
      <protection locked="0"/>
    </xf>
    <xf numFmtId="3" fontId="13" fillId="0" borderId="0" applyFill="0" applyBorder="0" applyAlignment="0" applyProtection="0"/>
    <xf numFmtId="0" fontId="1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32" fontId="6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0" fillId="0" borderId="0">
      <protection locked="0"/>
    </xf>
    <xf numFmtId="184" fontId="6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6" fillId="0" borderId="0">
      <protection locked="0"/>
    </xf>
    <xf numFmtId="0" fontId="27" fillId="0" borderId="0">
      <protection locked="0"/>
    </xf>
    <xf numFmtId="0" fontId="149" fillId="0" borderId="0"/>
    <xf numFmtId="293" fontId="10" fillId="0" borderId="0"/>
    <xf numFmtId="0" fontId="149" fillId="0" borderId="0"/>
    <xf numFmtId="0" fontId="24" fillId="0" borderId="0"/>
    <xf numFmtId="0" fontId="24" fillId="0" borderId="0"/>
    <xf numFmtId="0" fontId="24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186" fontId="9" fillId="0" borderId="0">
      <protection locked="0"/>
    </xf>
    <xf numFmtId="0" fontId="27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4" fontId="112" fillId="0" borderId="0" applyFill="0" applyBorder="0" applyAlignment="0"/>
    <xf numFmtId="176" fontId="13" fillId="0" borderId="40">
      <alignment vertical="center"/>
    </xf>
    <xf numFmtId="294" fontId="6" fillId="0" borderId="0"/>
    <xf numFmtId="295" fontId="10" fillId="0" borderId="0"/>
    <xf numFmtId="294" fontId="6" fillId="0" borderId="0"/>
    <xf numFmtId="281" fontId="6" fillId="0" borderId="0"/>
    <xf numFmtId="281" fontId="6" fillId="0" borderId="0"/>
    <xf numFmtId="281" fontId="6" fillId="0" borderId="0"/>
    <xf numFmtId="294" fontId="6" fillId="0" borderId="0"/>
    <xf numFmtId="294" fontId="6" fillId="0" borderId="0"/>
    <xf numFmtId="294" fontId="6" fillId="0" borderId="0"/>
    <xf numFmtId="294" fontId="6" fillId="0" borderId="0"/>
    <xf numFmtId="294" fontId="6" fillId="0" borderId="0"/>
    <xf numFmtId="294" fontId="6" fillId="0" borderId="0"/>
    <xf numFmtId="294" fontId="6" fillId="0" borderId="0"/>
    <xf numFmtId="0" fontId="9" fillId="0" borderId="0">
      <protection locked="0"/>
    </xf>
    <xf numFmtId="0" fontId="9" fillId="0" borderId="0">
      <protection locked="0"/>
    </xf>
    <xf numFmtId="0" fontId="51" fillId="0" borderId="0">
      <protection locked="0"/>
    </xf>
    <xf numFmtId="0" fontId="30" fillId="0" borderId="0">
      <protection locked="0"/>
    </xf>
    <xf numFmtId="0" fontId="41" fillId="0" borderId="0">
      <protection locked="0"/>
    </xf>
    <xf numFmtId="0" fontId="30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0" fillId="0" borderId="0">
      <protection locked="0"/>
    </xf>
    <xf numFmtId="0" fontId="41" fillId="0" borderId="0">
      <protection locked="0"/>
    </xf>
    <xf numFmtId="296" fontId="118" fillId="0" borderId="0" applyFill="0" applyBorder="0" applyAlignment="0"/>
    <xf numFmtId="178" fontId="10" fillId="0" borderId="0" applyFill="0" applyBorder="0" applyAlignment="0"/>
    <xf numFmtId="296" fontId="118" fillId="0" borderId="0" applyFill="0" applyBorder="0" applyAlignment="0"/>
    <xf numFmtId="297" fontId="118" fillId="0" borderId="0" applyFill="0" applyBorder="0" applyAlignment="0"/>
    <xf numFmtId="178" fontId="10" fillId="0" borderId="0" applyFill="0" applyBorder="0" applyAlignment="0"/>
    <xf numFmtId="0" fontId="150" fillId="0" borderId="0" applyNumberFormat="0" applyFill="0" applyBorder="0" applyAlignment="0" applyProtection="0">
      <alignment vertical="center"/>
    </xf>
    <xf numFmtId="0" fontId="27" fillId="0" borderId="0">
      <protection locked="0"/>
    </xf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51" fillId="0" borderId="0">
      <protection locked="0"/>
    </xf>
    <xf numFmtId="0" fontId="9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27" fillId="0" borderId="0">
      <protection locked="0"/>
    </xf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51" fillId="0" borderId="0">
      <protection locked="0"/>
    </xf>
    <xf numFmtId="0" fontId="9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186" fontId="9" fillId="0" borderId="0">
      <protection locked="0"/>
    </xf>
    <xf numFmtId="185" fontId="6" fillId="0" borderId="0">
      <protection locked="0"/>
    </xf>
    <xf numFmtId="0" fontId="27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186" fontId="9" fillId="0" borderId="0">
      <protection locked="0"/>
    </xf>
    <xf numFmtId="2" fontId="101" fillId="0" borderId="0">
      <alignment horizontal="left"/>
    </xf>
    <xf numFmtId="0" fontId="152" fillId="12" borderId="0" applyNumberFormat="0" applyBorder="0" applyAlignment="0" applyProtection="0">
      <alignment vertical="center"/>
    </xf>
    <xf numFmtId="38" fontId="84" fillId="3" borderId="0" applyNumberFormat="0" applyBorder="0" applyAlignment="0" applyProtection="0"/>
    <xf numFmtId="0" fontId="153" fillId="0" borderId="0" applyAlignment="0">
      <alignment horizontal="right"/>
    </xf>
    <xf numFmtId="0" fontId="53" fillId="0" borderId="0"/>
    <xf numFmtId="0" fontId="154" fillId="0" borderId="0"/>
    <xf numFmtId="0" fontId="86" fillId="0" borderId="23">
      <alignment horizontal="left" vertical="center"/>
    </xf>
    <xf numFmtId="0" fontId="27" fillId="0" borderId="0">
      <protection locked="0"/>
    </xf>
    <xf numFmtId="0" fontId="31" fillId="0" borderId="0">
      <protection locked="0"/>
    </xf>
    <xf numFmtId="0" fontId="27" fillId="0" borderId="0">
      <protection locked="0"/>
    </xf>
    <xf numFmtId="0" fontId="31" fillId="0" borderId="0">
      <protection locked="0"/>
    </xf>
    <xf numFmtId="0" fontId="155" fillId="0" borderId="41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186" fontId="156" fillId="0" borderId="0">
      <protection locked="0"/>
    </xf>
    <xf numFmtId="0" fontId="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0" fontId="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186" fontId="156" fillId="0" borderId="0">
      <protection locked="0"/>
    </xf>
    <xf numFmtId="0" fontId="157" fillId="0" borderId="24">
      <alignment horizontal="center"/>
    </xf>
    <xf numFmtId="0" fontId="157" fillId="0" borderId="0">
      <alignment horizontal="center"/>
    </xf>
    <xf numFmtId="0" fontId="158" fillId="15" borderId="38" applyNumberFormat="0" applyAlignment="0" applyProtection="0">
      <alignment vertical="center"/>
    </xf>
    <xf numFmtId="10" fontId="84" fillId="3" borderId="1" applyNumberFormat="0" applyBorder="0" applyAlignment="0" applyProtection="0"/>
    <xf numFmtId="10" fontId="84" fillId="4" borderId="1" applyNumberFormat="0" applyBorder="0" applyAlignment="0" applyProtection="0"/>
    <xf numFmtId="296" fontId="118" fillId="0" borderId="0" applyFill="0" applyBorder="0" applyAlignment="0"/>
    <xf numFmtId="178" fontId="10" fillId="0" borderId="0" applyFill="0" applyBorder="0" applyAlignment="0"/>
    <xf numFmtId="296" fontId="118" fillId="0" borderId="0" applyFill="0" applyBorder="0" applyAlignment="0"/>
    <xf numFmtId="297" fontId="118" fillId="0" borderId="0" applyFill="0" applyBorder="0" applyAlignment="0"/>
    <xf numFmtId="178" fontId="10" fillId="0" borderId="0" applyFill="0" applyBorder="0" applyAlignment="0"/>
    <xf numFmtId="0" fontId="159" fillId="0" borderId="42" applyNumberFormat="0" applyFill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1" fillId="0" borderId="43" applyNumberFormat="0" applyFont="0" applyBorder="0" applyProtection="0">
      <alignment horizontal="center" vertical="center"/>
    </xf>
    <xf numFmtId="181" fontId="10" fillId="0" borderId="0"/>
    <xf numFmtId="298" fontId="2" fillId="0" borderId="0"/>
    <xf numFmtId="0" fontId="6" fillId="0" borderId="0"/>
    <xf numFmtId="181" fontId="10" fillId="0" borderId="0"/>
    <xf numFmtId="299" fontId="6" fillId="0" borderId="0"/>
    <xf numFmtId="299" fontId="6" fillId="0" borderId="0"/>
    <xf numFmtId="299" fontId="6" fillId="0" borderId="0"/>
    <xf numFmtId="181" fontId="10" fillId="0" borderId="0"/>
    <xf numFmtId="181" fontId="10" fillId="0" borderId="0"/>
    <xf numFmtId="181" fontId="10" fillId="0" borderId="0"/>
    <xf numFmtId="181" fontId="10" fillId="0" borderId="0"/>
    <xf numFmtId="181" fontId="10" fillId="0" borderId="0"/>
    <xf numFmtId="181" fontId="10" fillId="0" borderId="0"/>
    <xf numFmtId="181" fontId="1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" fillId="31" borderId="44" applyNumberFormat="0" applyFon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14" fontId="52" fillId="0" borderId="0">
      <alignment horizontal="center" wrapText="1"/>
      <protection locked="0"/>
    </xf>
    <xf numFmtId="191" fontId="13" fillId="0" borderId="0" applyFont="0" applyFill="0" applyBorder="0" applyAlignment="0" applyProtection="0"/>
    <xf numFmtId="300" fontId="118" fillId="0" borderId="0" applyFont="0" applyFill="0" applyBorder="0" applyAlignment="0" applyProtection="0"/>
    <xf numFmtId="301" fontId="118" fillId="0" borderId="0" applyFont="0" applyFill="0" applyBorder="0" applyAlignment="0" applyProtection="0"/>
    <xf numFmtId="0" fontId="10" fillId="0" borderId="0">
      <protection locked="0"/>
    </xf>
    <xf numFmtId="201" fontId="6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96" fontId="118" fillId="0" borderId="0" applyFill="0" applyBorder="0" applyAlignment="0"/>
    <xf numFmtId="178" fontId="10" fillId="0" borderId="0" applyFill="0" applyBorder="0" applyAlignment="0"/>
    <xf numFmtId="296" fontId="118" fillId="0" borderId="0" applyFill="0" applyBorder="0" applyAlignment="0"/>
    <xf numFmtId="297" fontId="118" fillId="0" borderId="0" applyFill="0" applyBorder="0" applyAlignment="0"/>
    <xf numFmtId="178" fontId="10" fillId="0" borderId="0" applyFill="0" applyBorder="0" applyAlignment="0"/>
    <xf numFmtId="0" fontId="162" fillId="32" borderId="0" applyNumberFormat="0" applyFont="0" applyBorder="0" applyAlignment="0">
      <alignment horizontal="center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30" fontId="94" fillId="0" borderId="0" applyNumberFormat="0" applyFill="0" applyBorder="0" applyAlignment="0" applyProtection="0">
      <alignment horizontal="left"/>
    </xf>
    <xf numFmtId="30" fontId="94" fillId="0" borderId="0" applyNumberFormat="0" applyFill="0" applyBorder="0" applyAlignment="0" applyProtection="0">
      <alignment horizontal="left"/>
    </xf>
    <xf numFmtId="30" fontId="94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256" fontId="13" fillId="0" borderId="0" applyNumberFormat="0" applyFill="0" applyBorder="0" applyAlignment="0" applyProtection="0">
      <alignment horizontal="left"/>
    </xf>
    <xf numFmtId="0" fontId="162" fillId="1" borderId="23" applyNumberFormat="0" applyFont="0" applyAlignment="0">
      <alignment horizontal="center"/>
    </xf>
    <xf numFmtId="0" fontId="163" fillId="0" borderId="0" applyNumberFormat="0" applyFill="0" applyBorder="0" applyAlignment="0">
      <alignment horizontal="center"/>
    </xf>
    <xf numFmtId="0" fontId="12" fillId="0" borderId="0"/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164" fillId="0" borderId="0"/>
    <xf numFmtId="49" fontId="112" fillId="0" borderId="0" applyFill="0" applyBorder="0" applyAlignment="0"/>
    <xf numFmtId="302" fontId="118" fillId="0" borderId="0" applyFill="0" applyBorder="0" applyAlignment="0"/>
    <xf numFmtId="303" fontId="118" fillId="0" borderId="0" applyFill="0" applyBorder="0" applyAlignment="0"/>
    <xf numFmtId="0" fontId="97" fillId="5" borderId="0">
      <alignment horizontal="centerContinuous"/>
    </xf>
    <xf numFmtId="0" fontId="97" fillId="5" borderId="0">
      <alignment horizontal="centerContinuous"/>
    </xf>
    <xf numFmtId="0" fontId="97" fillId="5" borderId="0">
      <alignment horizontal="centerContinuous"/>
    </xf>
    <xf numFmtId="0" fontId="97" fillId="5" borderId="0">
      <alignment horizontal="centerContinuous"/>
    </xf>
    <xf numFmtId="0" fontId="165" fillId="0" borderId="0"/>
    <xf numFmtId="186" fontId="9" fillId="0" borderId="46">
      <protection locked="0"/>
    </xf>
    <xf numFmtId="0" fontId="27" fillId="0" borderId="19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186" fontId="9" fillId="0" borderId="46">
      <protection locked="0"/>
    </xf>
    <xf numFmtId="0" fontId="100" fillId="0" borderId="15">
      <alignment horizontal="left"/>
    </xf>
    <xf numFmtId="0" fontId="166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177" fontId="22" fillId="0" borderId="0"/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0" fontId="148" fillId="28" borderId="38" applyNumberFormat="0" applyAlignment="0" applyProtection="0">
      <alignment vertical="center"/>
    </xf>
    <xf numFmtId="304" fontId="6" fillId="0" borderId="0">
      <protection locked="0"/>
    </xf>
    <xf numFmtId="304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304" fontId="6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305" fontId="168" fillId="0" borderId="0"/>
    <xf numFmtId="177" fontId="39" fillId="0" borderId="0"/>
    <xf numFmtId="0" fontId="39" fillId="0" borderId="0"/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3" fontId="169" fillId="0" borderId="21" applyNumberFormat="0" applyAlignment="0">
      <alignment vertical="center"/>
    </xf>
    <xf numFmtId="3" fontId="12" fillId="0" borderId="28">
      <alignment horizontal="center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6" fillId="31" borderId="44" applyNumberFormat="0" applyFont="0" applyAlignment="0" applyProtection="0">
      <alignment vertical="center"/>
    </xf>
    <xf numFmtId="0" fontId="127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0" fontId="6" fillId="31" borderId="44" applyNumberFormat="0" applyFont="0" applyAlignment="0" applyProtection="0">
      <alignment vertical="center"/>
    </xf>
    <xf numFmtId="41" fontId="42" fillId="0" borderId="47" applyNumberFormat="0" applyFont="0" applyFill="0" applyBorder="0" applyProtection="0">
      <alignment horizontal="distributed" vertical="center"/>
    </xf>
    <xf numFmtId="41" fontId="42" fillId="0" borderId="47" applyNumberFormat="0" applyFont="0" applyFill="0" applyBorder="0" applyProtection="0">
      <alignment horizontal="distributed" vertical="center"/>
    </xf>
    <xf numFmtId="41" fontId="42" fillId="0" borderId="47" applyNumberFormat="0" applyFont="0" applyFill="0" applyBorder="0" applyProtection="0">
      <alignment horizontal="distributed" vertical="center"/>
    </xf>
    <xf numFmtId="0" fontId="10" fillId="0" borderId="0">
      <protection locked="0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12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7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306" fontId="42" fillId="0" borderId="0" applyFont="0" applyFill="0" applyBorder="0" applyAlignment="0" applyProtection="0"/>
    <xf numFmtId="306" fontId="42" fillId="0" borderId="0" applyFont="0" applyFill="0" applyBorder="0" applyAlignment="0" applyProtection="0"/>
    <xf numFmtId="306" fontId="42" fillId="0" borderId="0" applyFont="0" applyFill="0" applyBorder="0" applyAlignment="0" applyProtection="0"/>
    <xf numFmtId="307" fontId="42" fillId="0" borderId="0" applyFont="0" applyFill="0" applyBorder="0" applyAlignment="0" applyProtection="0"/>
    <xf numFmtId="307" fontId="42" fillId="0" borderId="0" applyFont="0" applyFill="0" applyBorder="0" applyAlignment="0" applyProtection="0"/>
    <xf numFmtId="307" fontId="42" fillId="0" borderId="0" applyFont="0" applyFill="0" applyBorder="0" applyAlignment="0" applyProtection="0"/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0" fontId="160" fillId="30" borderId="0" applyNumberFormat="0" applyBorder="0" applyAlignment="0" applyProtection="0">
      <alignment vertical="center"/>
    </xf>
    <xf numFmtId="3" fontId="81" fillId="0" borderId="18">
      <alignment vertical="center"/>
    </xf>
    <xf numFmtId="0" fontId="115" fillId="0" borderId="0" applyNumberFormat="0" applyFont="0" applyFill="0" applyBorder="0" applyProtection="0">
      <alignment horizontal="centerContinuous" vertical="center"/>
    </xf>
    <xf numFmtId="176" fontId="115" fillId="0" borderId="0" applyNumberFormat="0" applyFont="0" applyFill="0" applyBorder="0" applyProtection="0">
      <alignment horizontal="centerContinuous"/>
    </xf>
    <xf numFmtId="306" fontId="42" fillId="0" borderId="0" applyNumberFormat="0" applyFont="0" applyFill="0" applyBorder="0" applyProtection="0">
      <alignment horizontal="centerContinuous" vertical="center"/>
    </xf>
    <xf numFmtId="306" fontId="42" fillId="0" borderId="0" applyNumberFormat="0" applyFont="0" applyFill="0" applyBorder="0" applyProtection="0">
      <alignment horizontal="centerContinuous" vertical="center"/>
    </xf>
    <xf numFmtId="306" fontId="42" fillId="0" borderId="0" applyNumberFormat="0" applyFont="0" applyFill="0" applyBorder="0" applyProtection="0">
      <alignment horizontal="centerContinuous" vertical="center"/>
    </xf>
    <xf numFmtId="178" fontId="173" fillId="0" borderId="21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0" fontId="135" fillId="29" borderId="39" applyNumberFormat="0" applyAlignment="0" applyProtection="0">
      <alignment vertical="center"/>
    </xf>
    <xf numFmtId="308" fontId="6" fillId="0" borderId="11"/>
    <xf numFmtId="308" fontId="6" fillId="0" borderId="11"/>
    <xf numFmtId="308" fontId="6" fillId="0" borderId="11"/>
    <xf numFmtId="308" fontId="6" fillId="0" borderId="11"/>
    <xf numFmtId="308" fontId="6" fillId="0" borderId="11"/>
    <xf numFmtId="308" fontId="6" fillId="0" borderId="11"/>
    <xf numFmtId="308" fontId="6" fillId="0" borderId="11"/>
    <xf numFmtId="308" fontId="6" fillId="0" borderId="11"/>
    <xf numFmtId="308" fontId="6" fillId="0" borderId="11"/>
    <xf numFmtId="176" fontId="174" fillId="0" borderId="10" applyFont="0" applyFill="0" applyBorder="0" applyAlignment="0" applyProtection="0">
      <alignment vertical="center"/>
    </xf>
    <xf numFmtId="309" fontId="174" fillId="0" borderId="10" applyFont="0" applyFill="0" applyBorder="0" applyAlignment="0" applyProtection="0">
      <alignment vertical="center"/>
    </xf>
    <xf numFmtId="3" fontId="175" fillId="0" borderId="0">
      <alignment vertical="center" wrapText="1"/>
    </xf>
    <xf numFmtId="3" fontId="176" fillId="0" borderId="0">
      <alignment vertical="center" wrapText="1"/>
    </xf>
    <xf numFmtId="310" fontId="13" fillId="0" borderId="0">
      <alignment vertical="center"/>
    </xf>
    <xf numFmtId="0" fontId="117" fillId="0" borderId="0">
      <alignment vertical="center"/>
    </xf>
    <xf numFmtId="31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0" fontId="13" fillId="0" borderId="0">
      <alignment vertical="center"/>
    </xf>
    <xf numFmtId="311" fontId="115" fillId="0" borderId="21" applyFont="0" applyFill="0" applyBorder="0" applyProtection="0">
      <alignment horizontal="right" vertical="center"/>
      <protection locked="0"/>
    </xf>
    <xf numFmtId="311" fontId="2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7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312" fontId="128" fillId="0" borderId="0"/>
    <xf numFmtId="41" fontId="25" fillId="0" borderId="0" applyFont="0" applyFill="0" applyBorder="0" applyAlignment="0" applyProtection="0"/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17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207" fontId="128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313" fontId="5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207" fontId="128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 applyFont="0" applyFill="0" applyBorder="0" applyAlignment="0" applyProtection="0"/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159" fillId="0" borderId="42" applyNumberFormat="0" applyFill="0" applyAlignment="0" applyProtection="0">
      <alignment vertical="center"/>
    </xf>
    <xf numFmtId="0" fontId="81" fillId="0" borderId="0"/>
    <xf numFmtId="0" fontId="81" fillId="0" borderId="1" applyBorder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0" fontId="178" fillId="0" borderId="48" applyNumberFormat="0" applyFill="0" applyAlignment="0" applyProtection="0">
      <alignment vertical="center"/>
    </xf>
    <xf numFmtId="31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10" fontId="124" fillId="0" borderId="0" applyFont="0" applyFill="0" applyBorder="0" applyAlignment="0" applyProtection="0"/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16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5" fontId="6" fillId="0" borderId="0" applyFont="0" applyFill="0" applyBorder="0" applyAlignment="0" applyProtection="0"/>
    <xf numFmtId="0" fontId="22" fillId="0" borderId="0" applyFont="0" applyFill="0" applyBorder="0" applyAlignment="0" applyProtection="0"/>
    <xf numFmtId="317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18" fontId="39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9" fontId="6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20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319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319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319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0" fontId="124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2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2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315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315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31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54" fontId="10" fillId="0" borderId="0" applyFont="0" applyFill="0" applyBorder="0" applyAlignment="0" applyProtection="0"/>
    <xf numFmtId="210" fontId="124" fillId="0" borderId="0" applyFont="0" applyFill="0" applyBorder="0" applyAlignment="0" applyProtection="0"/>
    <xf numFmtId="254" fontId="10" fillId="0" borderId="0" applyFont="0" applyFill="0" applyBorder="0" applyAlignment="0" applyProtection="0"/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0" fontId="158" fillId="15" borderId="38" applyNumberFormat="0" applyAlignment="0" applyProtection="0">
      <alignment vertical="center"/>
    </xf>
    <xf numFmtId="4" fontId="27" fillId="0" borderId="0">
      <protection locked="0"/>
    </xf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179" fillId="0" borderId="0" applyFont="0" applyFill="0" applyBorder="0" applyAlignment="0" applyProtection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323" fontId="6" fillId="0" borderId="0">
      <protection locked="0"/>
    </xf>
    <xf numFmtId="0" fontId="180" fillId="0" borderId="21" applyFill="0" applyBorder="0" applyProtection="0">
      <alignment horizontal="left" vertical="center"/>
    </xf>
    <xf numFmtId="0" fontId="104" fillId="33" borderId="0"/>
    <xf numFmtId="1" fontId="11" fillId="3" borderId="0" applyNumberFormat="0" applyFont="0" applyFill="0" applyBorder="0" applyAlignment="0">
      <alignment vertical="center"/>
    </xf>
    <xf numFmtId="1" fontId="11" fillId="3" borderId="0" applyNumberFormat="0" applyFont="0" applyFill="0" applyBorder="0" applyAlignment="0">
      <alignment vertical="center"/>
    </xf>
    <xf numFmtId="1" fontId="11" fillId="3" borderId="0" applyNumberFormat="0" applyFont="0" applyFill="0" applyBorder="0" applyAlignment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1" fillId="0" borderId="49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41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4" fillId="0" borderId="0"/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52" fillId="12" borderId="0" applyNumberFormat="0" applyBorder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0" fontId="161" fillId="28" borderId="45" applyNumberFormat="0" applyAlignment="0" applyProtection="0">
      <alignment vertical="center"/>
    </xf>
    <xf numFmtId="40" fontId="10" fillId="0" borderId="0">
      <protection locked="0"/>
    </xf>
    <xf numFmtId="0" fontId="111" fillId="0" borderId="0">
      <protection locked="0"/>
    </xf>
    <xf numFmtId="0" fontId="10" fillId="0" borderId="0">
      <protection locked="0"/>
    </xf>
    <xf numFmtId="0" fontId="111" fillId="0" borderId="0">
      <protection locked="0"/>
    </xf>
    <xf numFmtId="0" fontId="10" fillId="0" borderId="0" applyFont="0" applyFill="0" applyBorder="0" applyAlignment="0" applyProtection="0"/>
    <xf numFmtId="40" fontId="10" fillId="0" borderId="0">
      <protection locked="0"/>
    </xf>
    <xf numFmtId="0" fontId="10" fillId="0" borderId="0" applyNumberFormat="0" applyFont="0" applyFill="0" applyBorder="0" applyProtection="0">
      <alignment vertical="center"/>
    </xf>
    <xf numFmtId="324" fontId="10" fillId="3" borderId="0" applyFill="0" applyBorder="0" applyProtection="0">
      <alignment horizontal="right"/>
    </xf>
    <xf numFmtId="184" fontId="10" fillId="0" borderId="20"/>
    <xf numFmtId="38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24" fontId="10" fillId="3" borderId="0" applyFill="0" applyBorder="0" applyProtection="0">
      <alignment horizontal="right"/>
    </xf>
    <xf numFmtId="38" fontId="185" fillId="0" borderId="51">
      <alignment horizontal="right" vertical="center"/>
    </xf>
    <xf numFmtId="325" fontId="42" fillId="0" borderId="0" applyFont="0" applyFill="0" applyBorder="0" applyAlignment="0" applyProtection="0">
      <alignment vertical="center"/>
    </xf>
    <xf numFmtId="325" fontId="42" fillId="0" borderId="0" applyFont="0" applyFill="0" applyBorder="0" applyAlignment="0" applyProtection="0">
      <alignment vertical="center"/>
    </xf>
    <xf numFmtId="325" fontId="42" fillId="0" borderId="0" applyFont="0" applyFill="0" applyBorder="0" applyAlignment="0" applyProtection="0">
      <alignment vertical="center"/>
    </xf>
    <xf numFmtId="326" fontId="42" fillId="0" borderId="0" applyFont="0" applyFill="0" applyBorder="0" applyAlignment="0" applyProtection="0">
      <alignment vertical="center"/>
    </xf>
    <xf numFmtId="326" fontId="42" fillId="0" borderId="0" applyFont="0" applyFill="0" applyBorder="0" applyAlignment="0" applyProtection="0">
      <alignment vertical="center"/>
    </xf>
    <xf numFmtId="326" fontId="42" fillId="0" borderId="0" applyFont="0" applyFill="0" applyBorder="0" applyAlignment="0" applyProtection="0">
      <alignment vertical="center"/>
    </xf>
    <xf numFmtId="327" fontId="25" fillId="0" borderId="0" applyFont="0" applyFill="0" applyBorder="0" applyAlignment="0" applyProtection="0"/>
    <xf numFmtId="327" fontId="25" fillId="0" borderId="0" applyFont="0" applyFill="0" applyBorder="0" applyAlignment="0" applyProtection="0"/>
    <xf numFmtId="327" fontId="25" fillId="0" borderId="0" applyFont="0" applyFill="0" applyBorder="0" applyAlignment="0" applyProtection="0"/>
    <xf numFmtId="0" fontId="79" fillId="0" borderId="1">
      <alignment vertical="center"/>
    </xf>
    <xf numFmtId="328" fontId="25" fillId="0" borderId="0" applyFont="0" applyFill="0" applyBorder="0" applyAlignment="0" applyProtection="0"/>
    <xf numFmtId="328" fontId="25" fillId="0" borderId="0" applyFont="0" applyFill="0" applyBorder="0" applyAlignment="0" applyProtection="0"/>
    <xf numFmtId="328" fontId="25" fillId="0" borderId="0" applyFont="0" applyFill="0" applyBorder="0" applyAlignment="0" applyProtection="0"/>
    <xf numFmtId="329" fontId="25" fillId="0" borderId="0" applyFont="0" applyFill="0" applyBorder="0" applyAlignment="0" applyProtection="0"/>
    <xf numFmtId="329" fontId="25" fillId="0" borderId="0" applyFont="0" applyFill="0" applyBorder="0" applyAlignment="0" applyProtection="0"/>
    <xf numFmtId="329" fontId="25" fillId="0" borderId="0" applyFont="0" applyFill="0" applyBorder="0" applyAlignment="0" applyProtection="0"/>
    <xf numFmtId="40" fontId="10" fillId="0" borderId="0">
      <protection locked="0"/>
    </xf>
    <xf numFmtId="0" fontId="111" fillId="0" borderId="0">
      <protection locked="0"/>
    </xf>
    <xf numFmtId="0" fontId="10" fillId="0" borderId="0">
      <protection locked="0"/>
    </xf>
    <xf numFmtId="0" fontId="111" fillId="0" borderId="0">
      <protection locked="0"/>
    </xf>
    <xf numFmtId="40" fontId="10" fillId="0" borderId="0">
      <protection locked="0"/>
    </xf>
    <xf numFmtId="330" fontId="186" fillId="0" borderId="0" applyFont="0" applyFill="0" applyBorder="0" applyAlignment="0" applyProtection="0"/>
    <xf numFmtId="42" fontId="79" fillId="0" borderId="0" applyFont="0" applyFill="0" applyBorder="0" applyAlignment="0" applyProtection="0"/>
    <xf numFmtId="276" fontId="186" fillId="0" borderId="0" applyFont="0" applyFill="0" applyBorder="0" applyAlignment="0" applyProtection="0"/>
    <xf numFmtId="331" fontId="6" fillId="0" borderId="0">
      <protection locked="0"/>
    </xf>
    <xf numFmtId="331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331" fontId="6" fillId="0" borderId="0">
      <protection locked="0"/>
    </xf>
    <xf numFmtId="40" fontId="10" fillId="0" borderId="0">
      <protection locked="0"/>
    </xf>
    <xf numFmtId="0" fontId="111" fillId="0" borderId="0">
      <protection locked="0"/>
    </xf>
    <xf numFmtId="0" fontId="10" fillId="0" borderId="0">
      <protection locked="0"/>
    </xf>
    <xf numFmtId="0" fontId="111" fillId="0" borderId="0">
      <protection locked="0"/>
    </xf>
    <xf numFmtId="0" fontId="187" fillId="0" borderId="0"/>
    <xf numFmtId="0" fontId="127" fillId="0" borderId="0">
      <alignment vertical="center"/>
    </xf>
    <xf numFmtId="0" fontId="187" fillId="0" borderId="0"/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" fillId="0" borderId="0">
      <alignment vertical="center"/>
    </xf>
    <xf numFmtId="0" fontId="13" fillId="0" borderId="0"/>
    <xf numFmtId="0" fontId="10" fillId="0" borderId="0"/>
    <xf numFmtId="0" fontId="128" fillId="0" borderId="0"/>
    <xf numFmtId="0" fontId="6" fillId="0" borderId="0"/>
    <xf numFmtId="0" fontId="12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6" fillId="0" borderId="0"/>
    <xf numFmtId="0" fontId="127" fillId="0" borderId="0">
      <alignment vertical="center"/>
    </xf>
    <xf numFmtId="0" fontId="128" fillId="0" borderId="0"/>
    <xf numFmtId="0" fontId="42" fillId="0" borderId="0"/>
    <xf numFmtId="0" fontId="42" fillId="0" borderId="0"/>
    <xf numFmtId="0" fontId="42" fillId="0" borderId="0"/>
    <xf numFmtId="0" fontId="187" fillId="0" borderId="0"/>
    <xf numFmtId="0" fontId="6" fillId="0" borderId="0"/>
    <xf numFmtId="0" fontId="127" fillId="0" borderId="0">
      <alignment vertical="center"/>
    </xf>
    <xf numFmtId="0" fontId="6" fillId="0" borderId="0">
      <alignment vertical="center"/>
    </xf>
    <xf numFmtId="0" fontId="6" fillId="0" borderId="0"/>
    <xf numFmtId="0" fontId="127" fillId="0" borderId="0">
      <alignment vertical="center"/>
    </xf>
    <xf numFmtId="0" fontId="128" fillId="0" borderId="0"/>
    <xf numFmtId="0" fontId="187" fillId="0" borderId="0"/>
    <xf numFmtId="0" fontId="13" fillId="0" borderId="0"/>
    <xf numFmtId="0" fontId="187" fillId="0" borderId="0"/>
    <xf numFmtId="0" fontId="187" fillId="0" borderId="0"/>
    <xf numFmtId="0" fontId="118" fillId="0" borderId="0">
      <alignment vertical="center"/>
    </xf>
    <xf numFmtId="0" fontId="187" fillId="0" borderId="0"/>
    <xf numFmtId="0" fontId="6" fillId="0" borderId="0">
      <alignment vertical="center"/>
    </xf>
    <xf numFmtId="0" fontId="174" fillId="0" borderId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0" fontId="187" fillId="0" borderId="0"/>
    <xf numFmtId="0" fontId="187" fillId="0" borderId="0"/>
    <xf numFmtId="0" fontId="127" fillId="0" borderId="0">
      <alignment vertical="center"/>
    </xf>
    <xf numFmtId="0" fontId="188" fillId="0" borderId="0"/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0" fontId="27" fillId="0" borderId="19">
      <protection locked="0"/>
    </xf>
    <xf numFmtId="185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3" fontId="39" fillId="0" borderId="52">
      <alignment vertical="center"/>
    </xf>
    <xf numFmtId="332" fontId="6" fillId="0" borderId="0">
      <protection locked="0"/>
    </xf>
    <xf numFmtId="7" fontId="179" fillId="0" borderId="0" applyFont="0" applyFill="0" applyBorder="0" applyAlignment="0" applyProtection="0"/>
    <xf numFmtId="332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2" fontId="6" fillId="0" borderId="0">
      <protection locked="0"/>
    </xf>
    <xf numFmtId="333" fontId="6" fillId="0" borderId="0">
      <protection locked="0"/>
    </xf>
    <xf numFmtId="5" fontId="179" fillId="0" borderId="0" applyFont="0" applyFill="0" applyBorder="0" applyAlignment="0" applyProtection="0"/>
    <xf numFmtId="333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333" fontId="6" fillId="0" borderId="0">
      <protection locked="0"/>
    </xf>
    <xf numFmtId="9" fontId="1" fillId="0" borderId="0" applyFont="0" applyFill="0" applyBorder="0" applyAlignment="0" applyProtection="0">
      <alignment vertical="center"/>
    </xf>
    <xf numFmtId="0" fontId="10" fillId="0" borderId="0"/>
    <xf numFmtId="177" fontId="6" fillId="0" borderId="0" applyFont="0" applyFill="0" applyBorder="0" applyAlignment="0" applyProtection="0"/>
    <xf numFmtId="0" fontId="6" fillId="0" borderId="0"/>
    <xf numFmtId="0" fontId="220" fillId="0" borderId="0"/>
  </cellStyleXfs>
  <cellXfs count="461">
    <xf numFmtId="0" fontId="0" fillId="0" borderId="0" xfId="0">
      <alignment vertical="center"/>
    </xf>
    <xf numFmtId="0" fontId="134" fillId="0" borderId="0" xfId="3056" applyFont="1" applyFill="1">
      <alignment vertical="center"/>
    </xf>
    <xf numFmtId="41" fontId="134" fillId="0" borderId="0" xfId="1" applyFont="1" applyFill="1">
      <alignment vertical="center"/>
    </xf>
    <xf numFmtId="0" fontId="134" fillId="0" borderId="0" xfId="3056" applyFont="1">
      <alignment vertical="center"/>
    </xf>
    <xf numFmtId="3" fontId="134" fillId="0" borderId="0" xfId="3056" applyNumberFormat="1" applyFont="1">
      <alignment vertical="center"/>
    </xf>
    <xf numFmtId="49" fontId="134" fillId="0" borderId="0" xfId="3056" applyNumberFormat="1" applyFont="1" applyAlignment="1">
      <alignment horizontal="center" vertical="center"/>
    </xf>
    <xf numFmtId="0" fontId="134" fillId="4" borderId="1" xfId="3056" applyFont="1" applyFill="1" applyBorder="1">
      <alignment vertical="center"/>
    </xf>
    <xf numFmtId="10" fontId="134" fillId="4" borderId="1" xfId="3056" applyNumberFormat="1" applyFont="1" applyFill="1" applyBorder="1">
      <alignment vertical="center"/>
    </xf>
    <xf numFmtId="41" fontId="134" fillId="8" borderId="1" xfId="3056" applyNumberFormat="1" applyFont="1" applyFill="1" applyBorder="1">
      <alignment vertical="center"/>
    </xf>
    <xf numFmtId="49" fontId="134" fillId="8" borderId="1" xfId="3056" applyNumberFormat="1" applyFont="1" applyFill="1" applyBorder="1" applyAlignment="1">
      <alignment horizontal="center" vertical="center"/>
    </xf>
    <xf numFmtId="0" fontId="134" fillId="0" borderId="1" xfId="3056" applyFont="1" applyFill="1" applyBorder="1">
      <alignment vertical="center"/>
    </xf>
    <xf numFmtId="0" fontId="134" fillId="4" borderId="1" xfId="3056" applyFont="1" applyFill="1" applyBorder="1" applyAlignment="1">
      <alignment horizontal="center" vertical="center"/>
    </xf>
    <xf numFmtId="191" fontId="134" fillId="4" borderId="1" xfId="3056" applyNumberFormat="1" applyFont="1" applyFill="1" applyBorder="1" applyAlignment="1">
      <alignment horizontal="center" vertical="center"/>
    </xf>
    <xf numFmtId="178" fontId="134" fillId="8" borderId="1" xfId="3056" applyNumberFormat="1" applyFont="1" applyFill="1" applyBorder="1" applyAlignment="1">
      <alignment horizontal="center" vertical="center"/>
    </xf>
    <xf numFmtId="41" fontId="134" fillId="0" borderId="1" xfId="3056" applyNumberFormat="1" applyFont="1" applyFill="1" applyBorder="1">
      <alignment vertical="center"/>
    </xf>
    <xf numFmtId="0" fontId="134" fillId="9" borderId="1" xfId="3056" applyFont="1" applyFill="1" applyBorder="1" applyAlignment="1">
      <alignment horizontal="center" vertical="center"/>
    </xf>
    <xf numFmtId="10" fontId="134" fillId="9" borderId="1" xfId="3056" applyNumberFormat="1" applyFont="1" applyFill="1" applyBorder="1">
      <alignment vertical="center"/>
    </xf>
    <xf numFmtId="41" fontId="134" fillId="9" borderId="1" xfId="3056" applyNumberFormat="1" applyFont="1" applyFill="1" applyBorder="1">
      <alignment vertical="center"/>
    </xf>
    <xf numFmtId="178" fontId="134" fillId="9" borderId="1" xfId="3056" applyNumberFormat="1" applyFont="1" applyFill="1" applyBorder="1" applyAlignment="1">
      <alignment horizontal="center" vertical="center"/>
    </xf>
    <xf numFmtId="0" fontId="134" fillId="9" borderId="1" xfId="3056" applyFont="1" applyFill="1" applyBorder="1">
      <alignment vertical="center"/>
    </xf>
    <xf numFmtId="0" fontId="136" fillId="0" borderId="0" xfId="3056" applyFont="1">
      <alignment vertical="center"/>
    </xf>
    <xf numFmtId="3" fontId="136" fillId="0" borderId="0" xfId="3056" applyNumberFormat="1" applyFont="1">
      <alignment vertical="center"/>
    </xf>
    <xf numFmtId="49" fontId="136" fillId="0" borderId="0" xfId="3056" applyNumberFormat="1" applyFont="1" applyAlignment="1">
      <alignment horizontal="center" vertical="center"/>
    </xf>
    <xf numFmtId="0" fontId="136" fillId="0" borderId="0" xfId="3056" applyFont="1" applyFill="1">
      <alignment vertical="center"/>
    </xf>
    <xf numFmtId="41" fontId="136" fillId="0" borderId="0" xfId="1" applyFont="1" applyFill="1">
      <alignment vertical="center"/>
    </xf>
    <xf numFmtId="41" fontId="189" fillId="0" borderId="1" xfId="9500" applyFont="1" applyFill="1" applyBorder="1" applyAlignment="1">
      <alignment horizontal="left" vertical="center" shrinkToFit="1"/>
    </xf>
    <xf numFmtId="41" fontId="4" fillId="0" borderId="1" xfId="9500" applyFont="1" applyFill="1" applyBorder="1" applyAlignment="1">
      <alignment vertical="center" shrinkToFit="1"/>
    </xf>
    <xf numFmtId="41" fontId="4" fillId="0" borderId="1" xfId="9500" applyFont="1" applyFill="1" applyBorder="1" applyAlignment="1">
      <alignment horizontal="center" vertical="center" shrinkToFit="1"/>
    </xf>
    <xf numFmtId="41" fontId="190" fillId="0" borderId="1" xfId="9500" applyFont="1" applyFill="1" applyBorder="1" applyAlignment="1">
      <alignment vertical="center" shrinkToFit="1"/>
    </xf>
    <xf numFmtId="41" fontId="189" fillId="0" borderId="1" xfId="9500" applyFont="1" applyFill="1" applyBorder="1" applyAlignment="1">
      <alignment horizontal="left" vertical="center" wrapText="1" shrinkToFit="1"/>
    </xf>
    <xf numFmtId="41" fontId="4" fillId="0" borderId="1" xfId="9500" applyNumberFormat="1" applyFont="1" applyFill="1" applyBorder="1" applyAlignment="1">
      <alignment horizontal="center" vertical="center" shrinkToFit="1"/>
    </xf>
    <xf numFmtId="250" fontId="4" fillId="0" borderId="1" xfId="9500" applyNumberFormat="1" applyFont="1" applyFill="1" applyBorder="1" applyAlignment="1">
      <alignment horizontal="center" vertical="center" shrinkToFit="1"/>
    </xf>
    <xf numFmtId="41" fontId="4" fillId="0" borderId="1" xfId="9500" applyNumberFormat="1" applyFont="1" applyFill="1" applyBorder="1" applyAlignment="1">
      <alignment vertical="center" shrinkToFit="1"/>
    </xf>
    <xf numFmtId="334" fontId="4" fillId="0" borderId="1" xfId="9500" applyNumberFormat="1" applyFont="1" applyFill="1" applyBorder="1" applyAlignment="1">
      <alignment vertical="center" shrinkToFit="1"/>
    </xf>
    <xf numFmtId="180" fontId="4" fillId="0" borderId="1" xfId="950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9500" applyFont="1" applyFill="1" applyBorder="1" applyAlignment="1">
      <alignment horizontal="right" vertical="center" shrinkToFit="1"/>
    </xf>
    <xf numFmtId="177" fontId="4" fillId="0" borderId="1" xfId="9500" applyNumberFormat="1" applyFont="1" applyFill="1" applyBorder="1" applyAlignment="1">
      <alignment horizontal="right" vertical="center" shrinkToFit="1"/>
    </xf>
    <xf numFmtId="0" fontId="4" fillId="0" borderId="1" xfId="9947" applyFont="1" applyFill="1" applyBorder="1" applyAlignment="1">
      <alignment horizontal="center" vertical="center" shrinkToFit="1"/>
    </xf>
    <xf numFmtId="0" fontId="4" fillId="0" borderId="1" xfId="9947" applyNumberFormat="1" applyFont="1" applyFill="1" applyBorder="1" applyAlignment="1">
      <alignment vertical="center" shrinkToFit="1"/>
    </xf>
    <xf numFmtId="41" fontId="4" fillId="0" borderId="1" xfId="9947" applyNumberFormat="1" applyFont="1" applyFill="1" applyBorder="1" applyAlignment="1">
      <alignment vertical="center" shrinkToFit="1"/>
    </xf>
    <xf numFmtId="41" fontId="4" fillId="0" borderId="1" xfId="9948" applyNumberFormat="1" applyFont="1" applyFill="1" applyBorder="1" applyAlignment="1">
      <alignment vertical="center" shrinkToFit="1"/>
    </xf>
    <xf numFmtId="41" fontId="4" fillId="0" borderId="1" xfId="9500" applyFont="1" applyFill="1" applyBorder="1" applyAlignment="1">
      <alignment horizontal="left" vertical="center" shrinkToFit="1"/>
    </xf>
    <xf numFmtId="41" fontId="4" fillId="3" borderId="1" xfId="9500" applyFont="1" applyFill="1" applyBorder="1" applyAlignment="1">
      <alignment horizontal="center" vertical="center" shrinkToFit="1"/>
    </xf>
    <xf numFmtId="41" fontId="4" fillId="3" borderId="1" xfId="9500" applyFont="1" applyFill="1" applyBorder="1" applyAlignment="1">
      <alignment vertical="center" shrinkToFit="1"/>
    </xf>
    <xf numFmtId="240" fontId="4" fillId="0" borderId="1" xfId="9500" applyNumberFormat="1" applyFont="1" applyFill="1" applyBorder="1" applyAlignment="1">
      <alignment horizontal="right" vertical="center" shrinkToFit="1"/>
    </xf>
    <xf numFmtId="0" fontId="193" fillId="35" borderId="0" xfId="2985" applyFont="1" applyFill="1" applyBorder="1" applyAlignment="1">
      <alignment horizontal="center" vertical="center"/>
    </xf>
    <xf numFmtId="0" fontId="193" fillId="35" borderId="0" xfId="2985" applyFont="1" applyFill="1" applyAlignment="1">
      <alignment vertical="center"/>
    </xf>
    <xf numFmtId="177" fontId="189" fillId="35" borderId="1" xfId="2985" applyNumberFormat="1" applyFont="1" applyFill="1" applyBorder="1" applyAlignment="1">
      <alignment horizontal="center" vertical="center" shrinkToFit="1"/>
    </xf>
    <xf numFmtId="176" fontId="189" fillId="0" borderId="1" xfId="2985" applyNumberFormat="1" applyFont="1" applyFill="1" applyBorder="1" applyAlignment="1">
      <alignment horizontal="left" vertical="center"/>
    </xf>
    <xf numFmtId="176" fontId="189" fillId="34" borderId="1" xfId="2985" applyNumberFormat="1" applyFont="1" applyFill="1" applyBorder="1" applyAlignment="1">
      <alignment horizontal="center" vertical="center"/>
    </xf>
    <xf numFmtId="179" fontId="189" fillId="34" borderId="1" xfId="2985" applyNumberFormat="1" applyFont="1" applyFill="1" applyBorder="1" applyAlignment="1">
      <alignment horizontal="center" vertical="center"/>
    </xf>
    <xf numFmtId="177" fontId="189" fillId="34" borderId="1" xfId="2985" applyNumberFormat="1" applyFont="1" applyFill="1" applyBorder="1" applyAlignment="1">
      <alignment horizontal="center" vertical="center" shrinkToFit="1"/>
    </xf>
    <xf numFmtId="0" fontId="189" fillId="34" borderId="1" xfId="2985" applyFont="1" applyFill="1" applyBorder="1" applyAlignment="1">
      <alignment horizontal="center" vertical="center"/>
    </xf>
    <xf numFmtId="0" fontId="189" fillId="34" borderId="2" xfId="2985" applyFont="1" applyFill="1" applyBorder="1" applyAlignment="1">
      <alignment horizontal="center" vertical="center"/>
    </xf>
    <xf numFmtId="0" fontId="189" fillId="34" borderId="0" xfId="2985" applyFont="1" applyFill="1" applyBorder="1" applyAlignment="1">
      <alignment horizontal="center" vertical="center"/>
    </xf>
    <xf numFmtId="177" fontId="189" fillId="34" borderId="1" xfId="2985" applyNumberFormat="1" applyFont="1" applyFill="1" applyBorder="1" applyAlignment="1">
      <alignment horizontal="right" vertical="center" shrinkToFit="1"/>
    </xf>
    <xf numFmtId="176" fontId="4" fillId="34" borderId="1" xfId="2985" applyNumberFormat="1" applyFont="1" applyFill="1" applyBorder="1" applyAlignment="1">
      <alignment horizontal="left" vertical="center"/>
    </xf>
    <xf numFmtId="176" fontId="4" fillId="34" borderId="1" xfId="2985" applyNumberFormat="1" applyFont="1" applyFill="1" applyBorder="1" applyAlignment="1">
      <alignment horizontal="center" vertical="center"/>
    </xf>
    <xf numFmtId="177" fontId="4" fillId="34" borderId="1" xfId="2985" applyNumberFormat="1" applyFont="1" applyFill="1" applyBorder="1" applyAlignment="1">
      <alignment horizontal="center" vertical="center"/>
    </xf>
    <xf numFmtId="177" fontId="4" fillId="34" borderId="1" xfId="2985" applyNumberFormat="1" applyFont="1" applyFill="1" applyBorder="1" applyAlignment="1">
      <alignment horizontal="right" vertical="center" shrinkToFit="1"/>
    </xf>
    <xf numFmtId="41" fontId="193" fillId="35" borderId="0" xfId="2985" applyNumberFormat="1" applyFont="1" applyFill="1" applyAlignment="1">
      <alignment vertical="center"/>
    </xf>
    <xf numFmtId="177" fontId="193" fillId="35" borderId="0" xfId="2985" applyNumberFormat="1" applyFont="1" applyFill="1" applyAlignment="1">
      <alignment vertical="center"/>
    </xf>
    <xf numFmtId="179" fontId="4" fillId="34" borderId="1" xfId="2985" applyNumberFormat="1" applyFont="1" applyFill="1" applyBorder="1" applyAlignment="1">
      <alignment horizontal="center" vertical="center"/>
    </xf>
    <xf numFmtId="0" fontId="4" fillId="34" borderId="1" xfId="2985" applyFont="1" applyFill="1" applyBorder="1" applyAlignment="1">
      <alignment horizontal="center" vertical="center"/>
    </xf>
    <xf numFmtId="194" fontId="189" fillId="34" borderId="2" xfId="9416" applyNumberFormat="1" applyFont="1" applyFill="1" applyBorder="1" applyAlignment="1">
      <alignment horizontal="center" vertical="center"/>
    </xf>
    <xf numFmtId="0" fontId="196" fillId="0" borderId="1" xfId="2985" applyFont="1" applyFill="1" applyBorder="1" applyAlignment="1">
      <alignment vertical="center" shrinkToFit="1"/>
    </xf>
    <xf numFmtId="176" fontId="4" fillId="0" borderId="1" xfId="2985" applyNumberFormat="1" applyFont="1" applyFill="1" applyBorder="1" applyAlignment="1">
      <alignment horizontal="center" vertical="center" shrinkToFit="1"/>
    </xf>
    <xf numFmtId="179" fontId="4" fillId="0" borderId="1" xfId="2985" applyNumberFormat="1" applyFont="1" applyFill="1" applyBorder="1" applyAlignment="1">
      <alignment horizontal="center" vertical="center" shrinkToFit="1"/>
    </xf>
    <xf numFmtId="177" fontId="4" fillId="0" borderId="1" xfId="2985" applyNumberFormat="1" applyFont="1" applyFill="1" applyBorder="1" applyAlignment="1">
      <alignment horizontal="center" vertical="center" shrinkToFit="1"/>
    </xf>
    <xf numFmtId="41" fontId="189" fillId="0" borderId="1" xfId="9948" applyNumberFormat="1" applyFont="1" applyBorder="1" applyAlignment="1">
      <alignment horizontal="right" vertical="center" shrinkToFit="1"/>
    </xf>
    <xf numFmtId="0" fontId="193" fillId="0" borderId="0" xfId="2985" applyFont="1" applyFill="1" applyAlignment="1">
      <alignment vertical="center"/>
    </xf>
    <xf numFmtId="0" fontId="197" fillId="0" borderId="1" xfId="2985" applyFont="1" applyBorder="1" applyAlignment="1">
      <alignment vertical="center" shrinkToFit="1"/>
    </xf>
    <xf numFmtId="0" fontId="4" fillId="0" borderId="1" xfId="9947" applyFont="1" applyBorder="1" applyAlignment="1">
      <alignment vertical="center" shrinkToFit="1"/>
    </xf>
    <xf numFmtId="0" fontId="4" fillId="0" borderId="1" xfId="9947" applyNumberFormat="1" applyFont="1" applyBorder="1" applyAlignment="1">
      <alignment horizontal="center" vertical="center" shrinkToFit="1"/>
    </xf>
    <xf numFmtId="41" fontId="4" fillId="0" borderId="1" xfId="9948" applyNumberFormat="1" applyFont="1" applyBorder="1" applyAlignment="1">
      <alignment horizontal="right" vertical="center" shrinkToFit="1"/>
    </xf>
    <xf numFmtId="41" fontId="190" fillId="3" borderId="1" xfId="9500" applyFont="1" applyFill="1" applyBorder="1" applyAlignment="1">
      <alignment vertical="center" shrinkToFit="1"/>
    </xf>
    <xf numFmtId="3" fontId="4" fillId="0" borderId="1" xfId="9947" applyNumberFormat="1" applyFont="1" applyBorder="1" applyAlignment="1">
      <alignment vertical="center"/>
    </xf>
    <xf numFmtId="41" fontId="198" fillId="3" borderId="0" xfId="9500" applyFont="1" applyFill="1" applyBorder="1"/>
    <xf numFmtId="0" fontId="4" fillId="0" borderId="1" xfId="9947" applyNumberFormat="1" applyFont="1" applyBorder="1" applyAlignment="1">
      <alignment vertical="center" shrinkToFit="1"/>
    </xf>
    <xf numFmtId="0" fontId="4" fillId="0" borderId="1" xfId="9947" applyNumberFormat="1" applyFont="1" applyBorder="1" applyAlignment="1">
      <alignment horizontal="left" vertical="center" shrinkToFit="1"/>
    </xf>
    <xf numFmtId="0" fontId="4" fillId="0" borderId="1" xfId="9947" applyFont="1" applyBorder="1" applyAlignment="1">
      <alignment horizontal="center" vertical="center" shrinkToFit="1"/>
    </xf>
    <xf numFmtId="3" fontId="4" fillId="0" borderId="1" xfId="9947" applyNumberFormat="1" applyFont="1" applyBorder="1" applyAlignment="1">
      <alignment vertical="center" shrinkToFit="1"/>
    </xf>
    <xf numFmtId="0" fontId="4" fillId="3" borderId="1" xfId="9500" applyNumberFormat="1" applyFont="1" applyFill="1" applyBorder="1" applyAlignment="1">
      <alignment horizontal="left" vertical="center" shrinkToFit="1"/>
    </xf>
    <xf numFmtId="41" fontId="4" fillId="3" borderId="1" xfId="9500" applyNumberFormat="1" applyFont="1" applyFill="1" applyBorder="1" applyAlignment="1">
      <alignment horizontal="center" vertical="center" shrinkToFit="1"/>
    </xf>
    <xf numFmtId="41" fontId="4" fillId="3" borderId="1" xfId="9500" applyFont="1" applyFill="1" applyBorder="1" applyAlignment="1">
      <alignment horizontal="center" vertical="center"/>
    </xf>
    <xf numFmtId="3" fontId="4" fillId="0" borderId="1" xfId="9947" applyNumberFormat="1" applyFont="1" applyBorder="1" applyAlignment="1">
      <alignment horizontal="center" vertical="center"/>
    </xf>
    <xf numFmtId="0" fontId="189" fillId="0" borderId="1" xfId="9947" applyNumberFormat="1" applyFont="1" applyBorder="1" applyAlignment="1">
      <alignment horizontal="center" vertical="center" shrinkToFit="1"/>
    </xf>
    <xf numFmtId="0" fontId="189" fillId="0" borderId="1" xfId="9947" applyFont="1" applyBorder="1" applyAlignment="1">
      <alignment vertical="center" shrinkToFit="1"/>
    </xf>
    <xf numFmtId="3" fontId="189" fillId="0" borderId="1" xfId="9947" applyNumberFormat="1" applyFont="1" applyBorder="1" applyAlignment="1">
      <alignment vertical="center"/>
    </xf>
    <xf numFmtId="0" fontId="189" fillId="0" borderId="1" xfId="2985" applyFont="1" applyFill="1" applyBorder="1" applyAlignment="1">
      <alignment horizontal="center" vertical="center"/>
    </xf>
    <xf numFmtId="0" fontId="189" fillId="0" borderId="1" xfId="9947" applyNumberFormat="1" applyFont="1" applyBorder="1" applyAlignment="1">
      <alignment horizontal="left" vertical="center" shrinkToFit="1"/>
    </xf>
    <xf numFmtId="0" fontId="199" fillId="0" borderId="1" xfId="9947" applyNumberFormat="1" applyFont="1" applyBorder="1" applyAlignment="1">
      <alignment vertical="center" shrinkToFit="1"/>
    </xf>
    <xf numFmtId="0" fontId="200" fillId="0" borderId="1" xfId="9947" applyFont="1" applyBorder="1" applyAlignment="1">
      <alignment horizontal="center" vertical="center" shrinkToFit="1"/>
    </xf>
    <xf numFmtId="41" fontId="200" fillId="0" borderId="1" xfId="9947" applyNumberFormat="1" applyFont="1" applyBorder="1" applyAlignment="1">
      <alignment horizontal="right" vertical="center" shrinkToFit="1"/>
    </xf>
    <xf numFmtId="0" fontId="200" fillId="0" borderId="1" xfId="9947" applyFont="1" applyBorder="1" applyAlignment="1">
      <alignment vertical="center" shrinkToFit="1"/>
    </xf>
    <xf numFmtId="3" fontId="200" fillId="0" borderId="1" xfId="9948" applyNumberFormat="1" applyFont="1" applyBorder="1" applyAlignment="1">
      <alignment horizontal="right" vertical="center" shrinkToFit="1"/>
    </xf>
    <xf numFmtId="41" fontId="199" fillId="0" borderId="1" xfId="9500" applyFont="1" applyBorder="1" applyAlignment="1">
      <alignment vertical="center" shrinkToFit="1"/>
    </xf>
    <xf numFmtId="3" fontId="199" fillId="0" borderId="1" xfId="9948" applyNumberFormat="1" applyFont="1" applyBorder="1" applyAlignment="1">
      <alignment horizontal="right" vertical="center" shrinkToFit="1"/>
    </xf>
    <xf numFmtId="41" fontId="199" fillId="3" borderId="1" xfId="9500" applyFont="1" applyFill="1" applyBorder="1" applyAlignment="1">
      <alignment vertical="center" shrinkToFit="1"/>
    </xf>
    <xf numFmtId="3" fontId="200" fillId="0" borderId="1" xfId="9947" applyNumberFormat="1" applyFont="1" applyBorder="1" applyAlignment="1">
      <alignment vertical="center"/>
    </xf>
    <xf numFmtId="0" fontId="189" fillId="0" borderId="1" xfId="9947" applyNumberFormat="1" applyFont="1" applyBorder="1" applyAlignment="1">
      <alignment vertical="center" shrinkToFit="1"/>
    </xf>
    <xf numFmtId="41" fontId="4" fillId="0" borderId="1" xfId="9947" applyNumberFormat="1" applyFont="1" applyBorder="1" applyAlignment="1">
      <alignment horizontal="right" vertical="center" shrinkToFit="1"/>
    </xf>
    <xf numFmtId="3" fontId="4" fillId="0" borderId="1" xfId="9948" applyNumberFormat="1" applyFont="1" applyBorder="1" applyAlignment="1">
      <alignment horizontal="right" vertical="center" shrinkToFit="1"/>
    </xf>
    <xf numFmtId="41" fontId="189" fillId="0" borderId="1" xfId="9500" applyFont="1" applyBorder="1" applyAlignment="1">
      <alignment vertical="center" shrinkToFit="1"/>
    </xf>
    <xf numFmtId="3" fontId="189" fillId="0" borderId="1" xfId="9948" applyNumberFormat="1" applyFont="1" applyBorder="1" applyAlignment="1">
      <alignment horizontal="right" vertical="center" shrinkToFit="1"/>
    </xf>
    <xf numFmtId="41" fontId="201" fillId="3" borderId="1" xfId="9500" applyFont="1" applyFill="1" applyBorder="1" applyAlignment="1">
      <alignment vertical="center" shrinkToFit="1"/>
    </xf>
    <xf numFmtId="194" fontId="189" fillId="34" borderId="0" xfId="9416" applyNumberFormat="1" applyFont="1" applyFill="1" applyBorder="1" applyAlignment="1">
      <alignment horizontal="center" vertical="center"/>
    </xf>
    <xf numFmtId="41" fontId="198" fillId="0" borderId="0" xfId="9500" applyFont="1" applyFill="1" applyBorder="1"/>
    <xf numFmtId="41" fontId="189" fillId="0" borderId="1" xfId="9500" applyFont="1" applyFill="1" applyBorder="1" applyAlignment="1">
      <alignment horizontal="center" vertical="center" shrinkToFit="1"/>
    </xf>
    <xf numFmtId="41" fontId="189" fillId="0" borderId="1" xfId="9500" applyFont="1" applyFill="1" applyBorder="1" applyAlignment="1">
      <alignment vertical="center" shrinkToFit="1"/>
    </xf>
    <xf numFmtId="0" fontId="198" fillId="0" borderId="0" xfId="2985" applyFont="1" applyFill="1" applyBorder="1"/>
    <xf numFmtId="0" fontId="198" fillId="0" borderId="32" xfId="2985" applyFont="1" applyBorder="1"/>
    <xf numFmtId="0" fontId="198" fillId="0" borderId="0" xfId="2985" applyFont="1" applyBorder="1"/>
    <xf numFmtId="41" fontId="201" fillId="0" borderId="1" xfId="9500" applyFont="1" applyFill="1" applyBorder="1" applyAlignment="1">
      <alignment vertical="center" shrinkToFit="1"/>
    </xf>
    <xf numFmtId="41" fontId="202" fillId="0" borderId="0" xfId="9500" applyFont="1" applyFill="1" applyBorder="1"/>
    <xf numFmtId="189" fontId="189" fillId="0" borderId="1" xfId="9500" applyNumberFormat="1" applyFont="1" applyFill="1" applyBorder="1" applyAlignment="1">
      <alignment vertical="center" shrinkToFit="1"/>
    </xf>
    <xf numFmtId="41" fontId="202" fillId="0" borderId="32" xfId="9500" applyFont="1" applyFill="1" applyBorder="1"/>
    <xf numFmtId="194" fontId="203" fillId="34" borderId="2" xfId="9416" applyNumberFormat="1" applyFont="1" applyFill="1" applyBorder="1" applyAlignment="1">
      <alignment horizontal="center" vertical="center"/>
    </xf>
    <xf numFmtId="334" fontId="189" fillId="0" borderId="1" xfId="9500" applyNumberFormat="1" applyFont="1" applyFill="1" applyBorder="1" applyAlignment="1">
      <alignment vertical="center" shrinkToFit="1"/>
    </xf>
    <xf numFmtId="41" fontId="198" fillId="0" borderId="32" xfId="9500" applyFont="1" applyFill="1" applyBorder="1"/>
    <xf numFmtId="0" fontId="4" fillId="0" borderId="1" xfId="2985" applyFont="1" applyFill="1" applyBorder="1" applyAlignment="1">
      <alignment horizontal="center" vertical="center" shrinkToFit="1"/>
    </xf>
    <xf numFmtId="0" fontId="189" fillId="0" borderId="1" xfId="2985" applyFont="1" applyFill="1" applyBorder="1" applyAlignment="1">
      <alignment horizontal="center" vertical="center" shrinkToFit="1"/>
    </xf>
    <xf numFmtId="0" fontId="189" fillId="0" borderId="1" xfId="9500" applyNumberFormat="1" applyFont="1" applyFill="1" applyBorder="1" applyAlignment="1">
      <alignment horizontal="center" vertical="center" shrinkToFit="1"/>
    </xf>
    <xf numFmtId="41" fontId="189" fillId="0" borderId="1" xfId="9500" applyNumberFormat="1" applyFont="1" applyFill="1" applyBorder="1" applyAlignment="1">
      <alignment horizontal="center" vertical="center" shrinkToFit="1"/>
    </xf>
    <xf numFmtId="41" fontId="189" fillId="0" borderId="1" xfId="9500" applyNumberFormat="1" applyFont="1" applyFill="1" applyBorder="1" applyAlignment="1">
      <alignment horizontal="right" vertical="center" shrinkToFit="1"/>
    </xf>
    <xf numFmtId="41" fontId="189" fillId="0" borderId="1" xfId="9500" applyFont="1" applyFill="1" applyBorder="1" applyAlignment="1">
      <alignment vertical="center"/>
    </xf>
    <xf numFmtId="189" fontId="4" fillId="0" borderId="1" xfId="9500" applyNumberFormat="1" applyFont="1" applyFill="1" applyBorder="1" applyAlignment="1">
      <alignment vertical="center" shrinkToFit="1"/>
    </xf>
    <xf numFmtId="0" fontId="4" fillId="0" borderId="1" xfId="2985" applyFont="1" applyBorder="1" applyAlignment="1">
      <alignment vertical="center" shrinkToFit="1"/>
    </xf>
    <xf numFmtId="0" fontId="2" fillId="0" borderId="0" xfId="2985" applyFont="1" applyFill="1" applyBorder="1"/>
    <xf numFmtId="41" fontId="189" fillId="3" borderId="1" xfId="9500" applyFont="1" applyFill="1" applyBorder="1" applyAlignment="1">
      <alignment vertical="center" shrinkToFit="1"/>
    </xf>
    <xf numFmtId="189" fontId="189" fillId="3" borderId="1" xfId="9500" applyNumberFormat="1" applyFont="1" applyFill="1" applyBorder="1" applyAlignment="1">
      <alignment vertical="center" shrinkToFit="1"/>
    </xf>
    <xf numFmtId="41" fontId="189" fillId="3" borderId="1" xfId="9500" applyFont="1" applyFill="1" applyBorder="1" applyAlignment="1">
      <alignment horizontal="center" vertical="center" shrinkToFit="1"/>
    </xf>
    <xf numFmtId="41" fontId="204" fillId="0" borderId="0" xfId="9500" applyFont="1" applyFill="1" applyBorder="1"/>
    <xf numFmtId="0" fontId="204" fillId="0" borderId="0" xfId="2985" applyFont="1" applyFill="1" applyBorder="1"/>
    <xf numFmtId="41" fontId="204" fillId="36" borderId="0" xfId="9500" applyFont="1" applyFill="1" applyBorder="1"/>
    <xf numFmtId="0" fontId="204" fillId="36" borderId="0" xfId="2985" applyFont="1" applyFill="1" applyBorder="1"/>
    <xf numFmtId="41" fontId="2" fillId="0" borderId="0" xfId="9500" applyFont="1" applyFill="1" applyBorder="1"/>
    <xf numFmtId="315" fontId="189" fillId="0" borderId="1" xfId="9500" applyNumberFormat="1" applyFont="1" applyFill="1" applyBorder="1" applyAlignment="1">
      <alignment horizontal="center" vertical="center" shrinkToFit="1"/>
    </xf>
    <xf numFmtId="41" fontId="198" fillId="3" borderId="1" xfId="9500" applyFont="1" applyFill="1" applyBorder="1" applyAlignment="1">
      <alignment horizontal="center" vertical="center"/>
    </xf>
    <xf numFmtId="41" fontId="198" fillId="3" borderId="1" xfId="9500" applyFont="1" applyFill="1" applyBorder="1" applyAlignment="1">
      <alignment horizontal="center" vertical="center" shrinkToFit="1"/>
    </xf>
    <xf numFmtId="41" fontId="198" fillId="3" borderId="1" xfId="9500" applyFont="1" applyFill="1" applyBorder="1" applyAlignment="1">
      <alignment shrinkToFit="1"/>
    </xf>
    <xf numFmtId="41" fontId="205" fillId="3" borderId="1" xfId="9500" applyFont="1" applyFill="1" applyBorder="1" applyAlignment="1">
      <alignment horizontal="left" vertical="center"/>
    </xf>
    <xf numFmtId="180" fontId="205" fillId="3" borderId="1" xfId="9500" applyNumberFormat="1" applyFont="1" applyFill="1" applyBorder="1" applyAlignment="1">
      <alignment shrinkToFit="1"/>
    </xf>
    <xf numFmtId="41" fontId="205" fillId="3" borderId="1" xfId="9500" applyFont="1" applyFill="1" applyBorder="1" applyAlignment="1">
      <alignment shrinkToFit="1"/>
    </xf>
    <xf numFmtId="180" fontId="198" fillId="0" borderId="1" xfId="9500" applyNumberFormat="1" applyFont="1" applyFill="1" applyBorder="1" applyAlignment="1">
      <alignment shrinkToFit="1"/>
    </xf>
    <xf numFmtId="180" fontId="198" fillId="3" borderId="1" xfId="9500" applyNumberFormat="1" applyFont="1" applyFill="1" applyBorder="1" applyAlignment="1">
      <alignment shrinkToFit="1"/>
    </xf>
    <xf numFmtId="41" fontId="205" fillId="3" borderId="1" xfId="9500" applyFont="1" applyFill="1" applyBorder="1" applyAlignment="1">
      <alignment horizontal="center" vertical="center"/>
    </xf>
    <xf numFmtId="41" fontId="189" fillId="34" borderId="1" xfId="9500" applyFont="1" applyFill="1" applyBorder="1" applyAlignment="1">
      <alignment horizontal="center" vertical="center"/>
    </xf>
    <xf numFmtId="335" fontId="189" fillId="34" borderId="2" xfId="9416" applyNumberFormat="1" applyFont="1" applyFill="1" applyBorder="1" applyAlignment="1">
      <alignment horizontal="center" vertical="center"/>
    </xf>
    <xf numFmtId="10" fontId="189" fillId="34" borderId="0" xfId="9416" applyNumberFormat="1" applyFont="1" applyFill="1" applyBorder="1" applyAlignment="1">
      <alignment horizontal="center" vertical="center"/>
    </xf>
    <xf numFmtId="194" fontId="189" fillId="34" borderId="2" xfId="9416" applyNumberFormat="1" applyFont="1" applyFill="1" applyBorder="1" applyAlignment="1">
      <alignment horizontal="left" vertical="center"/>
    </xf>
    <xf numFmtId="41" fontId="198" fillId="3" borderId="0" xfId="9500" applyFont="1" applyFill="1" applyBorder="1" applyAlignment="1">
      <alignment horizontal="center" vertical="center"/>
    </xf>
    <xf numFmtId="41" fontId="198" fillId="3" borderId="0" xfId="9500" applyFont="1" applyFill="1" applyBorder="1" applyAlignment="1">
      <alignment horizontal="center" vertical="center" shrinkToFit="1"/>
    </xf>
    <xf numFmtId="41" fontId="198" fillId="3" borderId="0" xfId="9500" applyFont="1" applyFill="1" applyBorder="1" applyAlignment="1">
      <alignment shrinkToFit="1"/>
    </xf>
    <xf numFmtId="3" fontId="189" fillId="0" borderId="1" xfId="9947" applyNumberFormat="1" applyFont="1" applyBorder="1" applyAlignment="1">
      <alignment horizontal="center" vertical="center"/>
    </xf>
    <xf numFmtId="10" fontId="189" fillId="34" borderId="2" xfId="2985" applyNumberFormat="1" applyFont="1" applyFill="1" applyBorder="1" applyAlignment="1">
      <alignment horizontal="center" vertical="center"/>
    </xf>
    <xf numFmtId="0" fontId="197" fillId="35" borderId="0" xfId="0" applyFont="1" applyFill="1">
      <alignment vertical="center"/>
    </xf>
    <xf numFmtId="177" fontId="2" fillId="35" borderId="1" xfId="0" applyNumberFormat="1" applyFont="1" applyFill="1" applyBorder="1" applyAlignment="1">
      <alignment horizontal="center" vertical="center" shrinkToFit="1"/>
    </xf>
    <xf numFmtId="177" fontId="2" fillId="35" borderId="1" xfId="0" applyNumberFormat="1" applyFont="1" applyFill="1" applyBorder="1" applyAlignment="1">
      <alignment horizontal="center" vertical="center" wrapText="1" shrinkToFit="1"/>
    </xf>
    <xf numFmtId="176" fontId="189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center" vertical="center"/>
    </xf>
    <xf numFmtId="336" fontId="5" fillId="34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177" fontId="5" fillId="34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shrinkToFit="1"/>
    </xf>
    <xf numFmtId="178" fontId="4" fillId="0" borderId="1" xfId="0" applyNumberFormat="1" applyFont="1" applyFill="1" applyBorder="1" applyAlignment="1">
      <alignment vertical="center" shrinkToFit="1"/>
    </xf>
    <xf numFmtId="176" fontId="4" fillId="0" borderId="1" xfId="0" quotePrefix="1" applyNumberFormat="1" applyFont="1" applyFill="1" applyBorder="1" applyAlignment="1">
      <alignment horizontal="left" vertical="center"/>
    </xf>
    <xf numFmtId="177" fontId="189" fillId="0" borderId="1" xfId="0" applyNumberFormat="1" applyFont="1" applyFill="1" applyBorder="1" applyAlignment="1">
      <alignment horizontal="center" vertical="center"/>
    </xf>
    <xf numFmtId="177" fontId="206" fillId="34" borderId="1" xfId="0" applyNumberFormat="1" applyFont="1" applyFill="1" applyBorder="1" applyAlignment="1">
      <alignment horizontal="center" vertical="center"/>
    </xf>
    <xf numFmtId="176" fontId="189" fillId="0" borderId="1" xfId="0" applyNumberFormat="1" applyFont="1" applyFill="1" applyBorder="1" applyAlignment="1">
      <alignment horizontal="center" vertical="center"/>
    </xf>
    <xf numFmtId="178" fontId="189" fillId="0" borderId="1" xfId="0" applyNumberFormat="1" applyFont="1" applyFill="1" applyBorder="1" applyAlignment="1">
      <alignment vertical="center" shrinkToFit="1"/>
    </xf>
    <xf numFmtId="0" fontId="189" fillId="0" borderId="1" xfId="0" applyFont="1" applyFill="1" applyBorder="1" applyAlignment="1">
      <alignment horizontal="center" vertical="center" shrinkToFit="1"/>
    </xf>
    <xf numFmtId="0" fontId="189" fillId="0" borderId="0" xfId="0" applyFont="1" applyFill="1">
      <alignment vertical="center"/>
    </xf>
    <xf numFmtId="178" fontId="189" fillId="0" borderId="0" xfId="0" applyNumberFormat="1" applyFont="1" applyFill="1">
      <alignment vertical="center"/>
    </xf>
    <xf numFmtId="0" fontId="189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189" fillId="0" borderId="1" xfId="0" applyFont="1" applyFill="1" applyBorder="1" applyAlignment="1">
      <alignment vertical="center" shrinkToFit="1"/>
    </xf>
    <xf numFmtId="178" fontId="200" fillId="0" borderId="1" xfId="0" applyNumberFormat="1" applyFont="1" applyFill="1" applyBorder="1" applyAlignment="1">
      <alignment vertical="center" shrinkToFit="1"/>
    </xf>
    <xf numFmtId="176" fontId="4" fillId="0" borderId="1" xfId="0" applyNumberFormat="1" applyFont="1" applyFill="1" applyBorder="1" applyAlignment="1">
      <alignment horizontal="left" vertical="center"/>
    </xf>
    <xf numFmtId="177" fontId="200" fillId="0" borderId="1" xfId="0" applyNumberFormat="1" applyFont="1" applyFill="1" applyBorder="1" applyAlignment="1">
      <alignment vertical="center" shrinkToFit="1"/>
    </xf>
    <xf numFmtId="177" fontId="4" fillId="0" borderId="1" xfId="0" applyNumberFormat="1" applyFont="1" applyFill="1" applyBorder="1" applyAlignment="1">
      <alignment vertical="center" shrinkToFit="1"/>
    </xf>
    <xf numFmtId="0" fontId="189" fillId="0" borderId="1" xfId="0" applyFont="1" applyFill="1" applyBorder="1" applyAlignment="1">
      <alignment horizontal="center" vertical="center"/>
    </xf>
    <xf numFmtId="336" fontId="206" fillId="34" borderId="1" xfId="0" applyNumberFormat="1" applyFont="1" applyFill="1" applyBorder="1" applyAlignment="1">
      <alignment horizontal="center" vertical="center"/>
    </xf>
    <xf numFmtId="177" fontId="189" fillId="0" borderId="1" xfId="0" applyNumberFormat="1" applyFont="1" applyFill="1" applyBorder="1" applyAlignment="1">
      <alignment vertical="center" shrinkToFit="1"/>
    </xf>
    <xf numFmtId="177" fontId="199" fillId="0" borderId="1" xfId="0" applyNumberFormat="1" applyFont="1" applyFill="1" applyBorder="1" applyAlignment="1">
      <alignment vertical="center" shrinkToFit="1"/>
    </xf>
    <xf numFmtId="177" fontId="189" fillId="0" borderId="1" xfId="0" applyNumberFormat="1" applyFont="1" applyFill="1" applyBorder="1" applyAlignment="1">
      <alignment horizontal="center" vertical="center" shrinkToFit="1"/>
    </xf>
    <xf numFmtId="0" fontId="196" fillId="0" borderId="2" xfId="0" applyFont="1" applyFill="1" applyBorder="1" applyAlignment="1">
      <alignment horizontal="left" vertical="center" wrapText="1"/>
    </xf>
    <xf numFmtId="0" fontId="196" fillId="0" borderId="1" xfId="0" applyFont="1" applyFill="1" applyBorder="1" applyAlignment="1">
      <alignment horizontal="left" vertical="center" wrapText="1"/>
    </xf>
    <xf numFmtId="0" fontId="196" fillId="0" borderId="3" xfId="0" applyFont="1" applyFill="1" applyBorder="1" applyAlignment="1">
      <alignment horizontal="left" vertical="center" wrapText="1"/>
    </xf>
    <xf numFmtId="0" fontId="197" fillId="0" borderId="0" xfId="0" applyFont="1">
      <alignment vertical="center"/>
    </xf>
    <xf numFmtId="41" fontId="4" fillId="0" borderId="0" xfId="1" applyFont="1">
      <alignment vertical="center"/>
    </xf>
    <xf numFmtId="0" fontId="4" fillId="0" borderId="0" xfId="0" applyFont="1">
      <alignment vertical="center"/>
    </xf>
    <xf numFmtId="41" fontId="197" fillId="0" borderId="0" xfId="1" applyFont="1">
      <alignment vertical="center"/>
    </xf>
    <xf numFmtId="176" fontId="4" fillId="34" borderId="1" xfId="0" quotePrefix="1" applyNumberFormat="1" applyFont="1" applyFill="1" applyBorder="1" applyAlignment="1">
      <alignment horizontal="left" vertical="center"/>
    </xf>
    <xf numFmtId="177" fontId="189" fillId="34" borderId="1" xfId="0" applyNumberFormat="1" applyFont="1" applyFill="1" applyBorder="1" applyAlignment="1">
      <alignment horizontal="center" vertical="center"/>
    </xf>
    <xf numFmtId="176" fontId="189" fillId="34" borderId="1" xfId="0" applyNumberFormat="1" applyFont="1" applyFill="1" applyBorder="1" applyAlignment="1">
      <alignment horizontal="center" vertical="center"/>
    </xf>
    <xf numFmtId="177" fontId="199" fillId="34" borderId="1" xfId="0" applyNumberFormat="1" applyFont="1" applyFill="1" applyBorder="1" applyAlignment="1">
      <alignment vertical="center" shrinkToFit="1"/>
    </xf>
    <xf numFmtId="177" fontId="189" fillId="34" borderId="1" xfId="0" applyNumberFormat="1" applyFont="1" applyFill="1" applyBorder="1" applyAlignment="1">
      <alignment vertical="center" shrinkToFit="1"/>
    </xf>
    <xf numFmtId="177" fontId="4" fillId="34" borderId="1" xfId="0" applyNumberFormat="1" applyFont="1" applyFill="1" applyBorder="1" applyAlignment="1">
      <alignment vertical="center" shrinkToFit="1"/>
    </xf>
    <xf numFmtId="0" fontId="189" fillId="34" borderId="1" xfId="0" applyFont="1" applyFill="1" applyBorder="1" applyAlignment="1">
      <alignment horizontal="center" vertical="center" shrinkToFit="1"/>
    </xf>
    <xf numFmtId="0" fontId="196" fillId="34" borderId="0" xfId="0" applyFont="1" applyFill="1">
      <alignment vertical="center"/>
    </xf>
    <xf numFmtId="0" fontId="196" fillId="37" borderId="0" xfId="0" applyFont="1" applyFill="1">
      <alignment vertical="center"/>
    </xf>
    <xf numFmtId="176" fontId="4" fillId="34" borderId="1" xfId="0" quotePrefix="1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>
      <alignment vertical="center"/>
    </xf>
    <xf numFmtId="41" fontId="4" fillId="0" borderId="1" xfId="2" applyNumberFormat="1" applyFont="1" applyFill="1" applyBorder="1" applyAlignment="1">
      <alignment horizontal="right" vertical="center"/>
    </xf>
    <xf numFmtId="0" fontId="4" fillId="37" borderId="0" xfId="0" applyFont="1" applyFill="1">
      <alignment vertical="center"/>
    </xf>
    <xf numFmtId="0" fontId="196" fillId="0" borderId="1" xfId="0" applyFont="1" applyFill="1" applyBorder="1">
      <alignment vertical="center"/>
    </xf>
    <xf numFmtId="177" fontId="197" fillId="0" borderId="1" xfId="0" applyNumberFormat="1" applyFont="1" applyFill="1" applyBorder="1" applyAlignment="1">
      <alignment horizontal="center" vertical="center"/>
    </xf>
    <xf numFmtId="177" fontId="207" fillId="0" borderId="1" xfId="0" applyNumberFormat="1" applyFont="1" applyFill="1" applyBorder="1" applyAlignment="1">
      <alignment horizontal="center" vertical="center"/>
    </xf>
    <xf numFmtId="0" fontId="197" fillId="0" borderId="1" xfId="0" applyFont="1" applyFill="1" applyBorder="1" applyAlignment="1">
      <alignment horizontal="center" vertical="center"/>
    </xf>
    <xf numFmtId="41" fontId="200" fillId="0" borderId="1" xfId="0" applyNumberFormat="1" applyFont="1" applyFill="1" applyBorder="1">
      <alignment vertical="center"/>
    </xf>
    <xf numFmtId="41" fontId="197" fillId="0" borderId="1" xfId="0" applyNumberFormat="1" applyFont="1" applyFill="1" applyBorder="1">
      <alignment vertical="center"/>
    </xf>
    <xf numFmtId="0" fontId="196" fillId="0" borderId="1" xfId="0" applyFont="1" applyFill="1" applyBorder="1" applyAlignment="1">
      <alignment horizontal="center" vertical="center" shrinkToFit="1"/>
    </xf>
    <xf numFmtId="41" fontId="197" fillId="0" borderId="1" xfId="1" applyNumberFormat="1" applyFont="1" applyFill="1" applyBorder="1">
      <alignment vertical="center"/>
    </xf>
    <xf numFmtId="0" fontId="197" fillId="37" borderId="0" xfId="0" applyFont="1" applyFill="1">
      <alignment vertical="center"/>
    </xf>
    <xf numFmtId="0" fontId="197" fillId="0" borderId="1" xfId="0" applyFont="1" applyBorder="1">
      <alignment vertical="center"/>
    </xf>
    <xf numFmtId="177" fontId="197" fillId="0" borderId="1" xfId="0" applyNumberFormat="1" applyFont="1" applyBorder="1" applyAlignment="1">
      <alignment horizontal="center" vertical="center"/>
    </xf>
    <xf numFmtId="336" fontId="207" fillId="34" borderId="1" xfId="0" applyNumberFormat="1" applyFont="1" applyFill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41" fontId="197" fillId="0" borderId="1" xfId="0" applyNumberFormat="1" applyFont="1" applyBorder="1">
      <alignment vertical="center"/>
    </xf>
    <xf numFmtId="0" fontId="197" fillId="0" borderId="1" xfId="0" applyFont="1" applyBorder="1" applyAlignment="1">
      <alignment horizontal="center" vertical="center" shrinkToFit="1"/>
    </xf>
    <xf numFmtId="0" fontId="196" fillId="0" borderId="1" xfId="0" applyFont="1" applyBorder="1" applyAlignment="1">
      <alignment horizontal="center" vertical="center"/>
    </xf>
    <xf numFmtId="176" fontId="208" fillId="0" borderId="1" xfId="0" applyNumberFormat="1" applyFont="1" applyFill="1" applyBorder="1" applyAlignment="1">
      <alignment horizontal="left" vertical="center"/>
    </xf>
    <xf numFmtId="177" fontId="209" fillId="0" borderId="1" xfId="0" applyNumberFormat="1" applyFont="1" applyFill="1" applyBorder="1" applyAlignment="1">
      <alignment horizontal="center" vertical="center"/>
    </xf>
    <xf numFmtId="336" fontId="210" fillId="34" borderId="1" xfId="0" applyNumberFormat="1" applyFont="1" applyFill="1" applyBorder="1" applyAlignment="1">
      <alignment horizontal="center" vertical="center"/>
    </xf>
    <xf numFmtId="176" fontId="209" fillId="0" borderId="1" xfId="0" applyNumberFormat="1" applyFont="1" applyFill="1" applyBorder="1" applyAlignment="1">
      <alignment horizontal="center" vertical="center"/>
    </xf>
    <xf numFmtId="177" fontId="200" fillId="0" borderId="1" xfId="0" applyNumberFormat="1" applyFont="1" applyFill="1" applyBorder="1" applyAlignment="1">
      <alignment horizontal="center" vertical="center" shrinkToFit="1"/>
    </xf>
    <xf numFmtId="177" fontId="209" fillId="0" borderId="1" xfId="0" applyNumberFormat="1" applyFont="1" applyFill="1" applyBorder="1" applyAlignment="1">
      <alignment horizontal="center" vertical="center" shrinkToFit="1"/>
    </xf>
    <xf numFmtId="0" fontId="209" fillId="0" borderId="1" xfId="0" applyFont="1" applyFill="1" applyBorder="1" applyAlignment="1">
      <alignment horizontal="center" vertical="center" shrinkToFit="1"/>
    </xf>
    <xf numFmtId="0" fontId="209" fillId="38" borderId="0" xfId="0" applyFont="1" applyFill="1">
      <alignment vertical="center"/>
    </xf>
    <xf numFmtId="0" fontId="197" fillId="0" borderId="1" xfId="0" applyFont="1" applyFill="1" applyBorder="1">
      <alignment vertical="center"/>
    </xf>
    <xf numFmtId="178" fontId="197" fillId="0" borderId="1" xfId="0" applyNumberFormat="1" applyFont="1" applyFill="1" applyBorder="1">
      <alignment vertical="center"/>
    </xf>
    <xf numFmtId="0" fontId="197" fillId="0" borderId="1" xfId="0" applyFont="1" applyFill="1" applyBorder="1" applyAlignment="1">
      <alignment horizontal="center" vertical="center" shrinkToFit="1"/>
    </xf>
    <xf numFmtId="177" fontId="210" fillId="34" borderId="1" xfId="0" applyNumberFormat="1" applyFont="1" applyFill="1" applyBorder="1" applyAlignment="1">
      <alignment horizontal="center" vertical="center"/>
    </xf>
    <xf numFmtId="176" fontId="209" fillId="0" borderId="1" xfId="0" quotePrefix="1" applyNumberFormat="1" applyFont="1" applyFill="1" applyBorder="1" applyAlignment="1">
      <alignment horizontal="left" vertical="center"/>
    </xf>
    <xf numFmtId="177" fontId="209" fillId="0" borderId="1" xfId="0" applyNumberFormat="1" applyFont="1" applyFill="1" applyBorder="1" applyAlignment="1">
      <alignment vertical="center" shrinkToFit="1"/>
    </xf>
    <xf numFmtId="178" fontId="209" fillId="0" borderId="1" xfId="0" applyNumberFormat="1" applyFont="1" applyFill="1" applyBorder="1" applyAlignment="1">
      <alignment vertical="center" shrinkToFit="1"/>
    </xf>
    <xf numFmtId="177" fontId="208" fillId="0" borderId="1" xfId="0" applyNumberFormat="1" applyFont="1" applyFill="1" applyBorder="1" applyAlignment="1">
      <alignment horizontal="center" vertical="center"/>
    </xf>
    <xf numFmtId="177" fontId="211" fillId="34" borderId="1" xfId="0" applyNumberFormat="1" applyFont="1" applyFill="1" applyBorder="1" applyAlignment="1">
      <alignment horizontal="center" vertical="center"/>
    </xf>
    <xf numFmtId="176" fontId="208" fillId="0" borderId="1" xfId="0" applyNumberFormat="1" applyFont="1" applyFill="1" applyBorder="1" applyAlignment="1">
      <alignment horizontal="center" vertical="center"/>
    </xf>
    <xf numFmtId="177" fontId="208" fillId="0" borderId="1" xfId="0" applyNumberFormat="1" applyFont="1" applyFill="1" applyBorder="1" applyAlignment="1">
      <alignment vertical="center" shrinkToFit="1"/>
    </xf>
    <xf numFmtId="0" fontId="208" fillId="0" borderId="1" xfId="0" applyFont="1" applyFill="1" applyBorder="1" applyAlignment="1">
      <alignment horizontal="center" vertical="center" shrinkToFit="1"/>
    </xf>
    <xf numFmtId="0" fontId="209" fillId="0" borderId="0" xfId="0" applyFont="1" applyFill="1">
      <alignment vertical="center"/>
    </xf>
    <xf numFmtId="3" fontId="189" fillId="0" borderId="1" xfId="0" applyNumberFormat="1" applyFont="1" applyFill="1" applyBorder="1" applyAlignment="1">
      <alignment horizontal="left" vertical="center"/>
    </xf>
    <xf numFmtId="177" fontId="196" fillId="0" borderId="1" xfId="0" applyNumberFormat="1" applyFont="1" applyBorder="1" applyAlignment="1">
      <alignment horizontal="center" vertical="center"/>
    </xf>
    <xf numFmtId="336" fontId="212" fillId="34" borderId="1" xfId="0" applyNumberFormat="1" applyFont="1" applyFill="1" applyBorder="1" applyAlignment="1">
      <alignment horizontal="center" vertical="center"/>
    </xf>
    <xf numFmtId="0" fontId="196" fillId="0" borderId="1" xfId="0" applyFont="1" applyBorder="1">
      <alignment vertical="center"/>
    </xf>
    <xf numFmtId="41" fontId="196" fillId="0" borderId="1" xfId="1" applyNumberFormat="1" applyFont="1" applyBorder="1">
      <alignment vertical="center"/>
    </xf>
    <xf numFmtId="0" fontId="196" fillId="0" borderId="1" xfId="0" applyFont="1" applyBorder="1" applyAlignment="1">
      <alignment horizontal="center" vertical="center" shrinkToFit="1"/>
    </xf>
    <xf numFmtId="41" fontId="196" fillId="0" borderId="0" xfId="0" applyNumberFormat="1" applyFont="1">
      <alignment vertical="center"/>
    </xf>
    <xf numFmtId="0" fontId="196" fillId="0" borderId="0" xfId="0" applyFont="1">
      <alignment vertical="center"/>
    </xf>
    <xf numFmtId="3" fontId="189" fillId="0" borderId="1" xfId="0" applyNumberFormat="1" applyFont="1" applyFill="1" applyBorder="1" applyAlignment="1">
      <alignment horizontal="centerContinuous" vertical="center"/>
    </xf>
    <xf numFmtId="177" fontId="207" fillId="34" borderId="1" xfId="0" applyNumberFormat="1" applyFont="1" applyFill="1" applyBorder="1" applyAlignment="1">
      <alignment horizontal="center" vertical="center"/>
    </xf>
    <xf numFmtId="41" fontId="197" fillId="0" borderId="0" xfId="0" applyNumberFormat="1" applyFont="1">
      <alignment vertical="center"/>
    </xf>
    <xf numFmtId="177" fontId="212" fillId="34" borderId="1" xfId="0" applyNumberFormat="1" applyFont="1" applyFill="1" applyBorder="1" applyAlignment="1">
      <alignment horizontal="center" vertical="center"/>
    </xf>
    <xf numFmtId="41" fontId="196" fillId="0" borderId="1" xfId="1" applyFont="1" applyBorder="1">
      <alignment vertical="center"/>
    </xf>
    <xf numFmtId="0" fontId="197" fillId="0" borderId="1" xfId="0" quotePrefix="1" applyFont="1" applyFill="1" applyBorder="1" applyAlignment="1">
      <alignment vertical="center"/>
    </xf>
    <xf numFmtId="41" fontId="4" fillId="0" borderId="1" xfId="2" applyFont="1" applyFill="1" applyBorder="1" applyAlignment="1">
      <alignment horizontal="right" vertical="center"/>
    </xf>
    <xf numFmtId="41" fontId="197" fillId="0" borderId="1" xfId="1" applyFont="1" applyBorder="1">
      <alignment vertical="center"/>
    </xf>
    <xf numFmtId="336" fontId="213" fillId="34" borderId="1" xfId="0" applyNumberFormat="1" applyFont="1" applyFill="1" applyBorder="1" applyAlignment="1">
      <alignment horizontal="center" vertical="center"/>
    </xf>
    <xf numFmtId="177" fontId="197" fillId="0" borderId="1" xfId="0" applyNumberFormat="1" applyFont="1" applyBorder="1">
      <alignment vertical="center"/>
    </xf>
    <xf numFmtId="177" fontId="196" fillId="0" borderId="1" xfId="0" applyNumberFormat="1" applyFont="1" applyBorder="1">
      <alignment vertical="center"/>
    </xf>
    <xf numFmtId="178" fontId="196" fillId="0" borderId="1" xfId="0" applyNumberFormat="1" applyFont="1" applyBorder="1">
      <alignment vertical="center"/>
    </xf>
    <xf numFmtId="178" fontId="197" fillId="0" borderId="1" xfId="0" applyNumberFormat="1" applyFont="1" applyBorder="1">
      <alignment vertical="center"/>
    </xf>
    <xf numFmtId="41" fontId="200" fillId="0" borderId="1" xfId="0" applyNumberFormat="1" applyFont="1" applyBorder="1">
      <alignment vertical="center"/>
    </xf>
    <xf numFmtId="0" fontId="197" fillId="37" borderId="1" xfId="0" applyFont="1" applyFill="1" applyBorder="1">
      <alignment vertical="center"/>
    </xf>
    <xf numFmtId="177" fontId="197" fillId="37" borderId="1" xfId="0" applyNumberFormat="1" applyFont="1" applyFill="1" applyBorder="1" applyAlignment="1">
      <alignment horizontal="center" vertical="center"/>
    </xf>
    <xf numFmtId="0" fontId="197" fillId="37" borderId="1" xfId="0" applyFont="1" applyFill="1" applyBorder="1" applyAlignment="1">
      <alignment horizontal="center" vertical="center"/>
    </xf>
    <xf numFmtId="41" fontId="197" fillId="37" borderId="1" xfId="0" applyNumberFormat="1" applyFont="1" applyFill="1" applyBorder="1">
      <alignment vertical="center"/>
    </xf>
    <xf numFmtId="178" fontId="197" fillId="37" borderId="1" xfId="0" applyNumberFormat="1" applyFont="1" applyFill="1" applyBorder="1">
      <alignment vertical="center"/>
    </xf>
    <xf numFmtId="0" fontId="197" fillId="37" borderId="1" xfId="0" applyFont="1" applyFill="1" applyBorder="1" applyAlignment="1">
      <alignment horizontal="center" vertical="center" shrinkToFit="1"/>
    </xf>
    <xf numFmtId="41" fontId="196" fillId="0" borderId="1" xfId="0" applyNumberFormat="1" applyFont="1" applyBorder="1">
      <alignment vertical="center"/>
    </xf>
    <xf numFmtId="177" fontId="196" fillId="0" borderId="1" xfId="0" applyNumberFormat="1" applyFont="1" applyFill="1" applyBorder="1" applyAlignment="1">
      <alignment horizontal="center" vertical="center"/>
    </xf>
    <xf numFmtId="177" fontId="212" fillId="0" borderId="1" xfId="0" applyNumberFormat="1" applyFont="1" applyFill="1" applyBorder="1" applyAlignment="1">
      <alignment horizontal="center" vertical="center"/>
    </xf>
    <xf numFmtId="0" fontId="196" fillId="0" borderId="1" xfId="0" applyFont="1" applyFill="1" applyBorder="1" applyAlignment="1">
      <alignment horizontal="center" vertical="center"/>
    </xf>
    <xf numFmtId="178" fontId="196" fillId="0" borderId="1" xfId="0" applyNumberFormat="1" applyFont="1" applyFill="1" applyBorder="1">
      <alignment vertical="center"/>
    </xf>
    <xf numFmtId="178" fontId="189" fillId="34" borderId="1" xfId="0" applyNumberFormat="1" applyFont="1" applyFill="1" applyBorder="1">
      <alignment vertical="center"/>
    </xf>
    <xf numFmtId="41" fontId="200" fillId="0" borderId="1" xfId="1" applyNumberFormat="1" applyFont="1" applyFill="1" applyBorder="1">
      <alignment vertical="center"/>
    </xf>
    <xf numFmtId="41" fontId="200" fillId="0" borderId="1" xfId="2" applyNumberFormat="1" applyFont="1" applyFill="1" applyBorder="1" applyAlignment="1">
      <alignment horizontal="right" vertical="center"/>
    </xf>
    <xf numFmtId="336" fontId="206" fillId="34" borderId="1" xfId="2" applyNumberFormat="1" applyFont="1" applyFill="1" applyBorder="1" applyAlignment="1">
      <alignment horizontal="center" vertical="center"/>
    </xf>
    <xf numFmtId="3" fontId="189" fillId="0" borderId="1" xfId="0" applyNumberFormat="1" applyFont="1" applyFill="1" applyBorder="1" applyAlignment="1">
      <alignment horizontal="center" vertical="center"/>
    </xf>
    <xf numFmtId="41" fontId="189" fillId="0" borderId="1" xfId="2" applyFont="1" applyFill="1" applyBorder="1" applyAlignment="1">
      <alignment horizontal="right" vertical="center"/>
    </xf>
    <xf numFmtId="178" fontId="189" fillId="0" borderId="1" xfId="2" applyNumberFormat="1" applyFont="1" applyFill="1" applyBorder="1" applyAlignment="1">
      <alignment horizontal="right" vertical="center"/>
    </xf>
    <xf numFmtId="178" fontId="196" fillId="38" borderId="0" xfId="0" applyNumberFormat="1" applyFont="1" applyFill="1">
      <alignment vertical="center"/>
    </xf>
    <xf numFmtId="0" fontId="196" fillId="38" borderId="0" xfId="0" applyFont="1" applyFill="1">
      <alignment vertical="center"/>
    </xf>
    <xf numFmtId="41" fontId="189" fillId="0" borderId="1" xfId="0" applyNumberFormat="1" applyFont="1" applyFill="1" applyBorder="1">
      <alignment vertical="center"/>
    </xf>
    <xf numFmtId="0" fontId="196" fillId="0" borderId="1" xfId="0" quotePrefix="1" applyFont="1" applyFill="1" applyBorder="1">
      <alignment vertical="center"/>
    </xf>
    <xf numFmtId="189" fontId="196" fillId="0" borderId="1" xfId="1" applyNumberFormat="1" applyFont="1" applyFill="1" applyBorder="1" applyAlignment="1">
      <alignment horizontal="center" vertical="center" shrinkToFit="1"/>
    </xf>
    <xf numFmtId="41" fontId="196" fillId="0" borderId="1" xfId="1" applyFont="1" applyFill="1" applyBorder="1" applyAlignment="1">
      <alignment horizontal="center" vertical="center" shrinkToFit="1"/>
    </xf>
    <xf numFmtId="41" fontId="189" fillId="0" borderId="1" xfId="2" applyNumberFormat="1" applyFont="1" applyFill="1" applyBorder="1" applyAlignment="1">
      <alignment horizontal="right" vertical="center"/>
    </xf>
    <xf numFmtId="41" fontId="196" fillId="0" borderId="1" xfId="0" applyNumberFormat="1" applyFont="1" applyFill="1" applyBorder="1">
      <alignment vertical="center"/>
    </xf>
    <xf numFmtId="189" fontId="196" fillId="0" borderId="1" xfId="0" applyNumberFormat="1" applyFont="1" applyFill="1" applyBorder="1" applyAlignment="1">
      <alignment horizontal="center" vertical="center" shrinkToFit="1"/>
    </xf>
    <xf numFmtId="0" fontId="197" fillId="0" borderId="0" xfId="0" applyFont="1" applyFill="1">
      <alignment vertical="center"/>
    </xf>
    <xf numFmtId="336" fontId="215" fillId="34" borderId="1" xfId="0" applyNumberFormat="1" applyFont="1" applyFill="1" applyBorder="1" applyAlignment="1">
      <alignment horizontal="center" vertical="center"/>
    </xf>
    <xf numFmtId="41" fontId="196" fillId="38" borderId="0" xfId="0" applyNumberFormat="1" applyFont="1" applyFill="1">
      <alignment vertical="center"/>
    </xf>
    <xf numFmtId="177" fontId="197" fillId="0" borderId="1" xfId="0" applyNumberFormat="1" applyFont="1" applyFill="1" applyBorder="1" applyAlignment="1">
      <alignment horizontal="center" vertical="center" wrapText="1"/>
    </xf>
    <xf numFmtId="177" fontId="197" fillId="0" borderId="1" xfId="0" applyNumberFormat="1" applyFont="1" applyFill="1" applyBorder="1">
      <alignment vertical="center"/>
    </xf>
    <xf numFmtId="177" fontId="4" fillId="0" borderId="1" xfId="2" applyNumberFormat="1" applyFont="1" applyFill="1" applyBorder="1" applyAlignment="1">
      <alignment horizontal="right" vertical="center"/>
    </xf>
    <xf numFmtId="0" fontId="216" fillId="0" borderId="1" xfId="0" applyFont="1" applyFill="1" applyBorder="1" applyAlignment="1">
      <alignment horizontal="center" vertical="center" shrinkToFit="1"/>
    </xf>
    <xf numFmtId="0" fontId="209" fillId="0" borderId="1" xfId="0" applyFont="1" applyFill="1" applyBorder="1" applyAlignment="1">
      <alignment horizontal="center" vertical="center"/>
    </xf>
    <xf numFmtId="177" fontId="209" fillId="0" borderId="1" xfId="0" applyNumberFormat="1" applyFont="1" applyFill="1" applyBorder="1">
      <alignment vertical="center"/>
    </xf>
    <xf numFmtId="0" fontId="217" fillId="0" borderId="1" xfId="0" applyFont="1" applyFill="1" applyBorder="1" applyAlignment="1">
      <alignment horizontal="center" vertical="center" shrinkToFit="1"/>
    </xf>
    <xf numFmtId="0" fontId="209" fillId="0" borderId="0" xfId="0" applyFont="1">
      <alignment vertical="center"/>
    </xf>
    <xf numFmtId="177" fontId="196" fillId="0" borderId="1" xfId="0" applyNumberFormat="1" applyFont="1" applyFill="1" applyBorder="1">
      <alignment vertical="center"/>
    </xf>
    <xf numFmtId="336" fontId="211" fillId="34" borderId="1" xfId="0" applyNumberFormat="1" applyFont="1" applyFill="1" applyBorder="1" applyAlignment="1">
      <alignment horizontal="center" vertical="center"/>
    </xf>
    <xf numFmtId="0" fontId="4" fillId="0" borderId="0" xfId="9949" applyFont="1" applyFill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177" fontId="197" fillId="0" borderId="1" xfId="0" applyNumberFormat="1" applyFont="1" applyFill="1" applyBorder="1" applyAlignment="1">
      <alignment horizontal="center" vertical="center" shrinkToFit="1"/>
    </xf>
    <xf numFmtId="177" fontId="197" fillId="0" borderId="1" xfId="0" quotePrefix="1" applyNumberFormat="1" applyFont="1" applyFill="1" applyBorder="1" applyAlignment="1">
      <alignment horizontal="center" vertical="center" shrinkToFit="1"/>
    </xf>
    <xf numFmtId="0" fontId="189" fillId="0" borderId="0" xfId="9949" applyFont="1" applyFill="1" applyBorder="1" applyAlignment="1">
      <alignment horizontal="center" vertical="center"/>
    </xf>
    <xf numFmtId="0" fontId="218" fillId="0" borderId="0" xfId="3" applyFont="1" applyBorder="1" applyAlignment="1">
      <alignment horizontal="center" vertical="center"/>
    </xf>
    <xf numFmtId="0" fontId="197" fillId="0" borderId="0" xfId="0" applyFont="1" applyBorder="1">
      <alignment vertical="center"/>
    </xf>
    <xf numFmtId="177" fontId="197" fillId="0" borderId="1" xfId="0" quotePrefix="1" applyNumberFormat="1" applyFont="1" applyFill="1" applyBorder="1" applyAlignment="1">
      <alignment horizontal="center" vertical="center"/>
    </xf>
    <xf numFmtId="0" fontId="196" fillId="34" borderId="1" xfId="0" quotePrefix="1" applyFont="1" applyFill="1" applyBorder="1">
      <alignment vertical="center"/>
    </xf>
    <xf numFmtId="177" fontId="197" fillId="34" borderId="1" xfId="0" applyNumberFormat="1" applyFont="1" applyFill="1" applyBorder="1" applyAlignment="1">
      <alignment horizontal="center" vertical="center"/>
    </xf>
    <xf numFmtId="0" fontId="197" fillId="34" borderId="1" xfId="0" applyFont="1" applyFill="1" applyBorder="1" applyAlignment="1">
      <alignment horizontal="center" vertical="center"/>
    </xf>
    <xf numFmtId="41" fontId="197" fillId="34" borderId="1" xfId="0" applyNumberFormat="1" applyFont="1" applyFill="1" applyBorder="1">
      <alignment vertical="center"/>
    </xf>
    <xf numFmtId="0" fontId="197" fillId="34" borderId="1" xfId="0" applyFont="1" applyFill="1" applyBorder="1" applyAlignment="1">
      <alignment horizontal="center" vertical="center" shrinkToFit="1"/>
    </xf>
    <xf numFmtId="0" fontId="189" fillId="34" borderId="0" xfId="9949" applyFont="1" applyFill="1" applyBorder="1" applyAlignment="1">
      <alignment horizontal="center" vertical="center"/>
    </xf>
    <xf numFmtId="0" fontId="218" fillId="34" borderId="0" xfId="3" applyFont="1" applyFill="1" applyBorder="1" applyAlignment="1">
      <alignment horizontal="center" vertical="center"/>
    </xf>
    <xf numFmtId="0" fontId="4" fillId="34" borderId="1" xfId="0" applyFont="1" applyFill="1" applyBorder="1" applyAlignment="1">
      <alignment horizontal="center" vertical="center"/>
    </xf>
    <xf numFmtId="177" fontId="4" fillId="34" borderId="1" xfId="0" applyNumberFormat="1" applyFont="1" applyFill="1" applyBorder="1" applyAlignment="1">
      <alignment horizontal="center" vertical="center"/>
    </xf>
    <xf numFmtId="41" fontId="4" fillId="34" borderId="1" xfId="0" applyNumberFormat="1" applyFont="1" applyFill="1" applyBorder="1">
      <alignment vertical="center"/>
    </xf>
    <xf numFmtId="0" fontId="208" fillId="0" borderId="0" xfId="0" applyFont="1">
      <alignment vertical="center"/>
    </xf>
    <xf numFmtId="0" fontId="208" fillId="0" borderId="0" xfId="9949" applyFont="1" applyFill="1" applyBorder="1" applyAlignment="1">
      <alignment horizontal="center" vertical="center"/>
    </xf>
    <xf numFmtId="0" fontId="219" fillId="0" borderId="0" xfId="3" applyFont="1" applyBorder="1" applyAlignment="1">
      <alignment horizontal="center" vertical="center"/>
    </xf>
    <xf numFmtId="177" fontId="4" fillId="34" borderId="1" xfId="0" quotePrefix="1" applyNumberFormat="1" applyFont="1" applyFill="1" applyBorder="1" applyAlignment="1">
      <alignment horizontal="center" vertical="center" shrinkToFit="1"/>
    </xf>
    <xf numFmtId="179" fontId="207" fillId="34" borderId="1" xfId="0" applyNumberFormat="1" applyFont="1" applyFill="1" applyBorder="1" applyAlignment="1">
      <alignment horizontal="center" vertical="center"/>
    </xf>
    <xf numFmtId="0" fontId="197" fillId="34" borderId="0" xfId="0" applyFont="1" applyFill="1">
      <alignment vertical="center"/>
    </xf>
    <xf numFmtId="0" fontId="4" fillId="34" borderId="0" xfId="9949" applyFont="1" applyFill="1" applyBorder="1" applyAlignment="1">
      <alignment horizontal="center" vertical="center"/>
    </xf>
    <xf numFmtId="0" fontId="8" fillId="34" borderId="0" xfId="3" applyFont="1" applyFill="1" applyBorder="1" applyAlignment="1">
      <alignment horizontal="center" vertical="center"/>
    </xf>
    <xf numFmtId="0" fontId="189" fillId="38" borderId="0" xfId="9949" applyFont="1" applyFill="1" applyBorder="1" applyAlignment="1">
      <alignment horizontal="center" vertical="center"/>
    </xf>
    <xf numFmtId="0" fontId="218" fillId="38" borderId="0" xfId="3" applyFont="1" applyFill="1" applyBorder="1" applyAlignment="1">
      <alignment horizontal="center" vertical="center"/>
    </xf>
    <xf numFmtId="0" fontId="197" fillId="0" borderId="1" xfId="0" quotePrefix="1" applyFont="1" applyFill="1" applyBorder="1" applyAlignment="1">
      <alignment horizontal="center" vertical="center"/>
    </xf>
    <xf numFmtId="178" fontId="197" fillId="34" borderId="1" xfId="0" applyNumberFormat="1" applyFont="1" applyFill="1" applyBorder="1">
      <alignment vertical="center"/>
    </xf>
    <xf numFmtId="0" fontId="4" fillId="37" borderId="0" xfId="9949" applyFont="1" applyFill="1" applyBorder="1" applyAlignment="1">
      <alignment horizontal="center" vertical="center"/>
    </xf>
    <xf numFmtId="178" fontId="199" fillId="0" borderId="1" xfId="0" applyNumberFormat="1" applyFont="1" applyFill="1" applyBorder="1">
      <alignment vertical="center"/>
    </xf>
    <xf numFmtId="178" fontId="189" fillId="0" borderId="1" xfId="0" applyNumberFormat="1" applyFont="1" applyFill="1" applyBorder="1">
      <alignment vertical="center"/>
    </xf>
    <xf numFmtId="178" fontId="4" fillId="0" borderId="1" xfId="0" applyNumberFormat="1" applyFont="1" applyFill="1" applyBorder="1">
      <alignment vertical="center"/>
    </xf>
    <xf numFmtId="0" fontId="197" fillId="0" borderId="4" xfId="0" quotePrefix="1" applyFont="1" applyBorder="1" applyAlignment="1">
      <alignment horizontal="center" vertical="center"/>
    </xf>
    <xf numFmtId="177" fontId="213" fillId="34" borderId="1" xfId="0" applyNumberFormat="1" applyFont="1" applyFill="1" applyBorder="1" applyAlignment="1">
      <alignment horizontal="center" vertical="center" shrinkToFit="1"/>
    </xf>
    <xf numFmtId="0" fontId="214" fillId="0" borderId="1" xfId="0" applyFont="1" applyFill="1" applyBorder="1" applyAlignment="1">
      <alignment horizontal="center" vertical="center"/>
    </xf>
    <xf numFmtId="337" fontId="207" fillId="34" borderId="1" xfId="0" applyNumberFormat="1" applyFont="1" applyFill="1" applyBorder="1" applyAlignment="1">
      <alignment horizontal="center" vertical="center"/>
    </xf>
    <xf numFmtId="0" fontId="197" fillId="0" borderId="1" xfId="0" quotePrefix="1" applyFont="1" applyFill="1" applyBorder="1">
      <alignment vertical="center"/>
    </xf>
    <xf numFmtId="0" fontId="4" fillId="34" borderId="1" xfId="0" quotePrefix="1" applyFont="1" applyFill="1" applyBorder="1">
      <alignment vertical="center"/>
    </xf>
    <xf numFmtId="178" fontId="4" fillId="34" borderId="1" xfId="0" applyNumberFormat="1" applyFont="1" applyFill="1" applyBorder="1">
      <alignment vertical="center"/>
    </xf>
    <xf numFmtId="0" fontId="209" fillId="34" borderId="1" xfId="0" applyFont="1" applyFill="1" applyBorder="1" applyAlignment="1">
      <alignment horizontal="center" vertical="center" shrinkToFit="1"/>
    </xf>
    <xf numFmtId="0" fontId="209" fillId="37" borderId="0" xfId="0" applyFont="1" applyFill="1">
      <alignment vertical="center"/>
    </xf>
    <xf numFmtId="0" fontId="209" fillId="34" borderId="0" xfId="0" applyFont="1" applyFill="1">
      <alignment vertical="center"/>
    </xf>
    <xf numFmtId="0" fontId="4" fillId="0" borderId="0" xfId="9949" quotePrefix="1" applyFont="1" applyFill="1" applyBorder="1" applyAlignment="1">
      <alignment vertical="center"/>
    </xf>
    <xf numFmtId="0" fontId="196" fillId="34" borderId="1" xfId="0" applyFont="1" applyFill="1" applyBorder="1" applyAlignment="1">
      <alignment horizontal="center" vertical="center" shrinkToFit="1"/>
    </xf>
    <xf numFmtId="0" fontId="4" fillId="34" borderId="0" xfId="9949" quotePrefix="1" applyFont="1" applyFill="1" applyBorder="1" applyAlignment="1">
      <alignment vertical="center"/>
    </xf>
    <xf numFmtId="0" fontId="189" fillId="0" borderId="0" xfId="9949" quotePrefix="1" applyFont="1" applyFill="1" applyBorder="1" applyAlignment="1">
      <alignment vertical="center"/>
    </xf>
    <xf numFmtId="0" fontId="197" fillId="34" borderId="1" xfId="0" quotePrefix="1" applyFont="1" applyFill="1" applyBorder="1" applyAlignment="1">
      <alignment horizontal="center" vertical="center"/>
    </xf>
    <xf numFmtId="0" fontId="197" fillId="34" borderId="1" xfId="0" applyFont="1" applyFill="1" applyBorder="1">
      <alignment vertical="center"/>
    </xf>
    <xf numFmtId="0" fontId="189" fillId="38" borderId="0" xfId="9949" quotePrefix="1" applyFont="1" applyFill="1" applyBorder="1" applyAlignment="1">
      <alignment vertical="center"/>
    </xf>
    <xf numFmtId="0" fontId="4" fillId="0" borderId="0" xfId="9949" applyFont="1" applyFill="1" applyBorder="1" applyAlignment="1">
      <alignment vertical="center"/>
    </xf>
    <xf numFmtId="338" fontId="197" fillId="0" borderId="1" xfId="0" applyNumberFormat="1" applyFont="1" applyFill="1" applyBorder="1">
      <alignment vertical="center"/>
    </xf>
    <xf numFmtId="178" fontId="4" fillId="0" borderId="1" xfId="2" applyNumberFormat="1" applyFont="1" applyFill="1" applyBorder="1" applyAlignment="1">
      <alignment horizontal="right" vertical="center"/>
    </xf>
    <xf numFmtId="41" fontId="200" fillId="0" borderId="1" xfId="1" applyFont="1" applyFill="1" applyBorder="1">
      <alignment vertical="center"/>
    </xf>
    <xf numFmtId="41" fontId="200" fillId="0" borderId="1" xfId="2" applyFont="1" applyFill="1" applyBorder="1" applyAlignment="1">
      <alignment horizontal="right" vertical="center"/>
    </xf>
    <xf numFmtId="177" fontId="197" fillId="0" borderId="0" xfId="0" applyNumberFormat="1" applyFont="1" applyAlignment="1">
      <alignment horizontal="center" vertical="center"/>
    </xf>
    <xf numFmtId="336" fontId="207" fillId="34" borderId="0" xfId="0" applyNumberFormat="1" applyFont="1" applyFill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4" fillId="34" borderId="2" xfId="2985" applyFont="1" applyFill="1" applyBorder="1" applyAlignment="1">
      <alignment horizontal="center" vertical="center"/>
    </xf>
    <xf numFmtId="177" fontId="189" fillId="34" borderId="32" xfId="2985" applyNumberFormat="1" applyFont="1" applyFill="1" applyBorder="1" applyAlignment="1">
      <alignment horizontal="left" vertical="center" wrapText="1"/>
    </xf>
    <xf numFmtId="177" fontId="189" fillId="34" borderId="29" xfId="2985" applyNumberFormat="1" applyFont="1" applyFill="1" applyBorder="1" applyAlignment="1">
      <alignment horizontal="left" vertical="center" wrapText="1"/>
    </xf>
    <xf numFmtId="3" fontId="4" fillId="0" borderId="2" xfId="9947" applyNumberFormat="1" applyFont="1" applyBorder="1" applyAlignment="1">
      <alignment vertical="center"/>
    </xf>
    <xf numFmtId="41" fontId="4" fillId="3" borderId="2" xfId="9500" applyFont="1" applyFill="1" applyBorder="1" applyAlignment="1">
      <alignment horizontal="center" vertical="center"/>
    </xf>
    <xf numFmtId="3" fontId="4" fillId="0" borderId="2" xfId="9947" applyNumberFormat="1" applyFont="1" applyBorder="1" applyAlignment="1">
      <alignment horizontal="center" vertical="center"/>
    </xf>
    <xf numFmtId="3" fontId="189" fillId="0" borderId="2" xfId="9947" applyNumberFormat="1" applyFont="1" applyBorder="1" applyAlignment="1">
      <alignment vertical="center"/>
    </xf>
    <xf numFmtId="0" fontId="189" fillId="0" borderId="2" xfId="2985" applyFont="1" applyFill="1" applyBorder="1" applyAlignment="1">
      <alignment horizontal="center" vertical="center"/>
    </xf>
    <xf numFmtId="3" fontId="189" fillId="0" borderId="2" xfId="9947" applyNumberFormat="1" applyFont="1" applyBorder="1" applyAlignment="1">
      <alignment horizontal="center" vertical="center"/>
    </xf>
    <xf numFmtId="3" fontId="200" fillId="0" borderId="2" xfId="9947" applyNumberFormat="1" applyFont="1" applyBorder="1" applyAlignment="1">
      <alignment vertical="center"/>
    </xf>
    <xf numFmtId="41" fontId="4" fillId="3" borderId="2" xfId="9500" applyFont="1" applyFill="1" applyBorder="1" applyAlignment="1">
      <alignment vertical="center" shrinkToFit="1"/>
    </xf>
    <xf numFmtId="41" fontId="189" fillId="0" borderId="2" xfId="9500" applyFont="1" applyFill="1" applyBorder="1" applyAlignment="1">
      <alignment vertical="center" shrinkToFit="1"/>
    </xf>
    <xf numFmtId="41" fontId="4" fillId="0" borderId="2" xfId="9500" applyFont="1" applyFill="1" applyBorder="1" applyAlignment="1">
      <alignment vertical="center" shrinkToFit="1"/>
    </xf>
    <xf numFmtId="41" fontId="189" fillId="0" borderId="2" xfId="9500" applyFont="1" applyFill="1" applyBorder="1" applyAlignment="1">
      <alignment vertical="center"/>
    </xf>
    <xf numFmtId="41" fontId="189" fillId="3" borderId="2" xfId="9500" applyFont="1" applyFill="1" applyBorder="1" applyAlignment="1">
      <alignment vertical="center" shrinkToFit="1"/>
    </xf>
    <xf numFmtId="41" fontId="198" fillId="3" borderId="2" xfId="9500" applyFont="1" applyFill="1" applyBorder="1" applyAlignment="1">
      <alignment shrinkToFit="1"/>
    </xf>
    <xf numFmtId="41" fontId="189" fillId="34" borderId="2" xfId="2985" applyNumberFormat="1" applyFont="1" applyFill="1" applyBorder="1" applyAlignment="1">
      <alignment horizontal="center" vertical="center"/>
    </xf>
    <xf numFmtId="41" fontId="189" fillId="34" borderId="0" xfId="1" applyFont="1" applyFill="1" applyBorder="1" applyAlignment="1">
      <alignment horizontal="center" vertical="center"/>
    </xf>
    <xf numFmtId="41" fontId="198" fillId="0" borderId="0" xfId="1" applyFont="1" applyFill="1" applyBorder="1" applyAlignment="1"/>
    <xf numFmtId="41" fontId="197" fillId="0" borderId="1" xfId="0" applyNumberFormat="1" applyFont="1" applyFill="1" applyBorder="1" applyAlignment="1">
      <alignment horizontal="center" vertical="center" shrinkToFit="1"/>
    </xf>
    <xf numFmtId="0" fontId="203" fillId="0" borderId="1" xfId="0" applyFont="1" applyFill="1" applyBorder="1" applyAlignment="1">
      <alignment horizontal="center" vertical="center"/>
    </xf>
    <xf numFmtId="0" fontId="196" fillId="0" borderId="1" xfId="0" applyFont="1" applyFill="1" applyBorder="1" applyAlignment="1">
      <alignment vertical="center" wrapText="1"/>
    </xf>
    <xf numFmtId="189" fontId="189" fillId="0" borderId="1" xfId="0" applyNumberFormat="1" applyFont="1" applyFill="1" applyBorder="1" applyAlignment="1">
      <alignment horizontal="center" vertical="center" shrinkToFit="1"/>
    </xf>
    <xf numFmtId="189" fontId="208" fillId="0" borderId="1" xfId="0" applyNumberFormat="1" applyFont="1" applyFill="1" applyBorder="1" applyAlignment="1">
      <alignment horizontal="center" vertical="center" shrinkToFit="1"/>
    </xf>
    <xf numFmtId="189" fontId="196" fillId="0" borderId="1" xfId="0" applyNumberFormat="1" applyFont="1" applyBorder="1" applyAlignment="1">
      <alignment horizontal="center" vertical="center" shrinkToFit="1"/>
    </xf>
    <xf numFmtId="189" fontId="208" fillId="0" borderId="1" xfId="1" applyNumberFormat="1" applyFont="1" applyFill="1" applyBorder="1" applyAlignment="1">
      <alignment horizontal="center" vertical="center" shrinkToFit="1"/>
    </xf>
    <xf numFmtId="49" fontId="135" fillId="7" borderId="1" xfId="3056" applyNumberFormat="1" applyFont="1" applyFill="1" applyBorder="1" applyAlignment="1">
      <alignment horizontal="center" vertical="center"/>
    </xf>
    <xf numFmtId="0" fontId="132" fillId="0" borderId="0" xfId="3056" applyFont="1" applyAlignment="1">
      <alignment horizontal="center" vertical="center"/>
    </xf>
    <xf numFmtId="0" fontId="135" fillId="7" borderId="1" xfId="3056" applyFont="1" applyFill="1" applyBorder="1" applyAlignment="1">
      <alignment horizontal="center" vertical="center"/>
    </xf>
    <xf numFmtId="3" fontId="135" fillId="7" borderId="1" xfId="3056" applyNumberFormat="1" applyFont="1" applyFill="1" applyBorder="1" applyAlignment="1">
      <alignment horizontal="center" vertical="center"/>
    </xf>
    <xf numFmtId="176" fontId="189" fillId="35" borderId="1" xfId="2985" applyNumberFormat="1" applyFont="1" applyFill="1" applyBorder="1" applyAlignment="1">
      <alignment horizontal="center" vertical="center"/>
    </xf>
    <xf numFmtId="179" fontId="189" fillId="35" borderId="1" xfId="2985" applyNumberFormat="1" applyFont="1" applyFill="1" applyBorder="1" applyAlignment="1">
      <alignment horizontal="center" vertical="center"/>
    </xf>
    <xf numFmtId="177" fontId="189" fillId="35" borderId="1" xfId="2985" applyNumberFormat="1" applyFont="1" applyFill="1" applyBorder="1" applyAlignment="1">
      <alignment horizontal="center" vertical="center"/>
    </xf>
    <xf numFmtId="0" fontId="189" fillId="34" borderId="33" xfId="2985" applyFont="1" applyFill="1" applyBorder="1" applyAlignment="1">
      <alignment horizontal="left" vertical="center" wrapText="1"/>
    </xf>
    <xf numFmtId="0" fontId="189" fillId="34" borderId="26" xfId="2985" applyFont="1" applyFill="1" applyBorder="1" applyAlignment="1">
      <alignment horizontal="left" vertical="center" wrapText="1"/>
    </xf>
    <xf numFmtId="0" fontId="189" fillId="34" borderId="11" xfId="2985" applyFont="1" applyFill="1" applyBorder="1" applyAlignment="1">
      <alignment horizontal="left" vertical="center" wrapText="1"/>
    </xf>
    <xf numFmtId="177" fontId="189" fillId="34" borderId="6" xfId="2985" applyNumberFormat="1" applyFont="1" applyFill="1" applyBorder="1" applyAlignment="1">
      <alignment horizontal="left" vertical="center" wrapText="1"/>
    </xf>
    <xf numFmtId="177" fontId="189" fillId="34" borderId="32" xfId="2985" applyNumberFormat="1" applyFont="1" applyFill="1" applyBorder="1" applyAlignment="1">
      <alignment horizontal="left" vertical="center" wrapText="1"/>
    </xf>
    <xf numFmtId="177" fontId="189" fillId="34" borderId="8" xfId="2985" applyNumberFormat="1" applyFont="1" applyFill="1" applyBorder="1" applyAlignment="1">
      <alignment horizontal="left" vertical="center" wrapText="1"/>
    </xf>
    <xf numFmtId="177" fontId="189" fillId="34" borderId="16" xfId="2985" applyNumberFormat="1" applyFont="1" applyFill="1" applyBorder="1" applyAlignment="1">
      <alignment horizontal="left" vertical="center" wrapText="1"/>
    </xf>
    <xf numFmtId="177" fontId="189" fillId="34" borderId="29" xfId="2985" applyNumberFormat="1" applyFont="1" applyFill="1" applyBorder="1" applyAlignment="1">
      <alignment horizontal="left" vertical="center" wrapText="1"/>
    </xf>
    <xf numFmtId="177" fontId="189" fillId="34" borderId="5" xfId="2985" applyNumberFormat="1" applyFont="1" applyFill="1" applyBorder="1" applyAlignment="1">
      <alignment horizontal="left" vertical="center" wrapText="1"/>
    </xf>
    <xf numFmtId="0" fontId="189" fillId="35" borderId="26" xfId="2985" applyFont="1" applyFill="1" applyBorder="1" applyAlignment="1">
      <alignment horizontal="center" vertical="center" wrapText="1"/>
    </xf>
    <xf numFmtId="0" fontId="189" fillId="35" borderId="11" xfId="2985" applyFont="1" applyFill="1" applyBorder="1" applyAlignment="1">
      <alignment horizontal="center" vertical="center" wrapText="1"/>
    </xf>
    <xf numFmtId="0" fontId="189" fillId="35" borderId="1" xfId="2985" applyFont="1" applyFill="1" applyBorder="1" applyAlignment="1">
      <alignment horizontal="center" vertical="center" wrapText="1"/>
    </xf>
    <xf numFmtId="0" fontId="189" fillId="35" borderId="1" xfId="2985" applyFont="1" applyFill="1" applyBorder="1" applyAlignment="1">
      <alignment horizontal="center" vertical="center"/>
    </xf>
    <xf numFmtId="0" fontId="221" fillId="35" borderId="4" xfId="2985" applyFont="1" applyFill="1" applyBorder="1" applyAlignment="1">
      <alignment horizontal="center" vertical="center" wrapText="1"/>
    </xf>
    <xf numFmtId="0" fontId="221" fillId="35" borderId="4" xfId="2985" applyFont="1" applyFill="1" applyBorder="1" applyAlignment="1">
      <alignment horizontal="center" vertical="center"/>
    </xf>
    <xf numFmtId="0" fontId="221" fillId="35" borderId="26" xfId="2985" applyFont="1" applyFill="1" applyBorder="1" applyAlignment="1">
      <alignment horizontal="center" vertical="center" wrapText="1"/>
    </xf>
    <xf numFmtId="0" fontId="221" fillId="35" borderId="11" xfId="2985" applyFont="1" applyFill="1" applyBorder="1" applyAlignment="1">
      <alignment horizontal="center" vertical="center" wrapText="1"/>
    </xf>
    <xf numFmtId="0" fontId="221" fillId="35" borderId="33" xfId="2985" applyFont="1" applyFill="1" applyBorder="1" applyAlignment="1">
      <alignment horizontal="center" vertical="center"/>
    </xf>
    <xf numFmtId="0" fontId="221" fillId="35" borderId="11" xfId="2985" applyFont="1" applyFill="1" applyBorder="1" applyAlignment="1">
      <alignment horizontal="center" vertical="center"/>
    </xf>
    <xf numFmtId="0" fontId="193" fillId="35" borderId="4" xfId="2985" applyFont="1" applyFill="1" applyBorder="1" applyAlignment="1">
      <alignment horizontal="center" vertical="center" wrapText="1"/>
    </xf>
    <xf numFmtId="0" fontId="193" fillId="35" borderId="4" xfId="2985" applyFont="1" applyFill="1" applyBorder="1" applyAlignment="1">
      <alignment horizontal="center" vertical="center"/>
    </xf>
    <xf numFmtId="0" fontId="193" fillId="35" borderId="26" xfId="2985" applyFont="1" applyFill="1" applyBorder="1" applyAlignment="1">
      <alignment horizontal="center" vertical="center" wrapText="1"/>
    </xf>
    <xf numFmtId="0" fontId="193" fillId="35" borderId="11" xfId="2985" applyFont="1" applyFill="1" applyBorder="1" applyAlignment="1">
      <alignment horizontal="center" vertical="center" wrapText="1"/>
    </xf>
    <xf numFmtId="0" fontId="193" fillId="35" borderId="33" xfId="2985" applyFont="1" applyFill="1" applyBorder="1" applyAlignment="1">
      <alignment horizontal="center" vertical="center"/>
    </xf>
    <xf numFmtId="0" fontId="193" fillId="35" borderId="11" xfId="2985" applyFont="1" applyFill="1" applyBorder="1" applyAlignment="1">
      <alignment horizontal="center" vertical="center"/>
    </xf>
    <xf numFmtId="0" fontId="2" fillId="35" borderId="1" xfId="0" applyFont="1" applyFill="1" applyBorder="1" applyAlignment="1">
      <alignment horizontal="center" vertical="center" wrapText="1"/>
    </xf>
    <xf numFmtId="0" fontId="2" fillId="35" borderId="1" xfId="0" applyFont="1" applyFill="1" applyBorder="1" applyAlignment="1">
      <alignment horizontal="center" vertical="center"/>
    </xf>
    <xf numFmtId="0" fontId="196" fillId="0" borderId="1" xfId="0" applyFont="1" applyFill="1" applyBorder="1" applyAlignment="1">
      <alignment horizontal="center" vertical="center" wrapText="1"/>
    </xf>
    <xf numFmtId="176" fontId="2" fillId="35" borderId="1" xfId="0" applyNumberFormat="1" applyFont="1" applyFill="1" applyBorder="1" applyAlignment="1">
      <alignment horizontal="center" vertical="center"/>
    </xf>
    <xf numFmtId="177" fontId="2" fillId="35" borderId="1" xfId="0" applyNumberFormat="1" applyFont="1" applyFill="1" applyBorder="1" applyAlignment="1">
      <alignment horizontal="center" vertical="center"/>
    </xf>
    <xf numFmtId="0" fontId="197" fillId="0" borderId="6" xfId="0" applyFont="1" applyFill="1" applyBorder="1" applyAlignment="1">
      <alignment horizontal="left" vertical="center"/>
    </xf>
    <xf numFmtId="0" fontId="197" fillId="0" borderId="32" xfId="0" applyFont="1" applyFill="1" applyBorder="1" applyAlignment="1">
      <alignment horizontal="left" vertical="center"/>
    </xf>
    <xf numFmtId="0" fontId="197" fillId="0" borderId="8" xfId="0" applyFont="1" applyFill="1" applyBorder="1" applyAlignment="1">
      <alignment horizontal="left" vertical="center"/>
    </xf>
    <xf numFmtId="0" fontId="197" fillId="0" borderId="16" xfId="0" applyFont="1" applyFill="1" applyBorder="1" applyAlignment="1">
      <alignment horizontal="left" vertical="center"/>
    </xf>
    <xf numFmtId="0" fontId="197" fillId="0" borderId="29" xfId="0" applyFont="1" applyFill="1" applyBorder="1" applyAlignment="1">
      <alignment horizontal="left" vertical="center"/>
    </xf>
    <xf numFmtId="0" fontId="197" fillId="0" borderId="5" xfId="0" applyFont="1" applyFill="1" applyBorder="1" applyAlignment="1">
      <alignment horizontal="left" vertical="center"/>
    </xf>
    <xf numFmtId="0" fontId="196" fillId="0" borderId="1" xfId="0" applyFont="1" applyFill="1" applyBorder="1" applyAlignment="1">
      <alignment horizontal="left" vertical="center" wrapText="1"/>
    </xf>
    <xf numFmtId="0" fontId="4" fillId="0" borderId="0" xfId="9949" applyFont="1" applyFill="1" applyBorder="1" applyAlignment="1">
      <alignment horizontal="center" vertical="center"/>
    </xf>
    <xf numFmtId="177" fontId="222" fillId="34" borderId="1" xfId="2985" applyNumberFormat="1" applyFont="1" applyFill="1" applyBorder="1" applyAlignment="1">
      <alignment horizontal="left" vertical="center"/>
    </xf>
    <xf numFmtId="334" fontId="4" fillId="37" borderId="1" xfId="9500" applyNumberFormat="1" applyFont="1" applyFill="1" applyBorder="1" applyAlignment="1">
      <alignment vertical="center" shrinkToFit="1"/>
    </xf>
    <xf numFmtId="41" fontId="4" fillId="37" borderId="1" xfId="9500" applyFont="1" applyFill="1" applyBorder="1" applyAlignment="1">
      <alignment vertical="center" shrinkToFit="1"/>
    </xf>
    <xf numFmtId="339" fontId="189" fillId="34" borderId="2" xfId="9416" applyNumberFormat="1" applyFont="1" applyFill="1" applyBorder="1" applyAlignment="1">
      <alignment horizontal="center" vertical="center"/>
    </xf>
    <xf numFmtId="339" fontId="203" fillId="34" borderId="2" xfId="9416" applyNumberFormat="1" applyFont="1" applyFill="1" applyBorder="1" applyAlignment="1">
      <alignment horizontal="center" vertical="center"/>
    </xf>
    <xf numFmtId="339" fontId="189" fillId="34" borderId="1" xfId="9946" applyNumberFormat="1" applyFont="1" applyFill="1" applyBorder="1" applyAlignment="1">
      <alignment horizontal="center" vertical="center"/>
    </xf>
    <xf numFmtId="340" fontId="189" fillId="34" borderId="2" xfId="9416" applyNumberFormat="1" applyFont="1" applyFill="1" applyBorder="1" applyAlignment="1">
      <alignment horizontal="center" vertical="center"/>
    </xf>
    <xf numFmtId="340" fontId="203" fillId="34" borderId="2" xfId="9416" applyNumberFormat="1" applyFont="1" applyFill="1" applyBorder="1" applyAlignment="1">
      <alignment horizontal="center" vertical="center"/>
    </xf>
    <xf numFmtId="261" fontId="189" fillId="34" borderId="2" xfId="9416" applyNumberFormat="1" applyFont="1" applyFill="1" applyBorder="1" applyAlignment="1">
      <alignment horizontal="center" vertical="center"/>
    </xf>
    <xf numFmtId="261" fontId="196" fillId="0" borderId="1" xfId="9946" applyNumberFormat="1" applyFont="1" applyFill="1" applyBorder="1" applyAlignment="1">
      <alignment horizontal="center" vertical="center" shrinkToFit="1"/>
    </xf>
    <xf numFmtId="261" fontId="196" fillId="0" borderId="1" xfId="0" applyNumberFormat="1" applyFont="1" applyFill="1" applyBorder="1" applyAlignment="1">
      <alignment horizontal="center" vertical="center" shrinkToFit="1"/>
    </xf>
    <xf numFmtId="261" fontId="197" fillId="0" borderId="1" xfId="0" applyNumberFormat="1" applyFont="1" applyFill="1" applyBorder="1" applyAlignment="1">
      <alignment horizontal="center" vertical="center" shrinkToFit="1"/>
    </xf>
    <xf numFmtId="261" fontId="189" fillId="0" borderId="1" xfId="9946" applyNumberFormat="1" applyFont="1" applyFill="1" applyBorder="1" applyAlignment="1">
      <alignment horizontal="center" vertical="center" shrinkToFit="1"/>
    </xf>
    <xf numFmtId="261" fontId="209" fillId="0" borderId="1" xfId="0" applyNumberFormat="1" applyFont="1" applyFill="1" applyBorder="1" applyAlignment="1">
      <alignment horizontal="center" vertical="center" shrinkToFit="1"/>
    </xf>
    <xf numFmtId="261" fontId="217" fillId="0" borderId="1" xfId="0" applyNumberFormat="1" applyFont="1" applyFill="1" applyBorder="1" applyAlignment="1">
      <alignment horizontal="center" vertical="center" shrinkToFit="1"/>
    </xf>
    <xf numFmtId="261" fontId="216" fillId="0" borderId="1" xfId="0" applyNumberFormat="1" applyFont="1" applyFill="1" applyBorder="1" applyAlignment="1">
      <alignment horizontal="center" vertical="center" shrinkToFit="1"/>
    </xf>
    <xf numFmtId="261" fontId="197" fillId="34" borderId="1" xfId="0" applyNumberFormat="1" applyFont="1" applyFill="1" applyBorder="1" applyAlignment="1">
      <alignment horizontal="center" vertical="center" shrinkToFit="1"/>
    </xf>
    <xf numFmtId="261" fontId="196" fillId="0" borderId="1" xfId="0" applyNumberFormat="1" applyFont="1" applyBorder="1" applyAlignment="1">
      <alignment horizontal="center" vertical="center" shrinkToFit="1"/>
    </xf>
    <xf numFmtId="261" fontId="208" fillId="0" borderId="1" xfId="9946" applyNumberFormat="1" applyFont="1" applyFill="1" applyBorder="1" applyAlignment="1">
      <alignment horizontal="center" vertical="center" shrinkToFit="1"/>
    </xf>
    <xf numFmtId="261" fontId="196" fillId="0" borderId="1" xfId="9946" applyNumberFormat="1" applyFont="1" applyBorder="1" applyAlignment="1">
      <alignment horizontal="center" vertical="center" shrinkToFit="1"/>
    </xf>
  </cellXfs>
  <cellStyles count="9951">
    <cellStyle name=" " xfId="4"/>
    <cellStyle name="' '" xfId="5"/>
    <cellStyle name=" _97연말" xfId="3057"/>
    <cellStyle name=" _97연말1" xfId="3058"/>
    <cellStyle name=" _Book1" xfId="3059"/>
    <cellStyle name="_x000c_ōᅺb0ōᆊbXōᆚbōᆪb¨ōᆺb섄ōᇊb섰ōᇚb셌ōᇪb셨ōᇺb손ōሊbÌōሚbôōሪbŀōሺbŨōቊbƀōቚb솴ōቪb쇌ōቺb쇬ōኊb숄ōኚb술ōኪbƜōኺbƸōዊbǜōዚbǸōዪbɄō" xfId="6"/>
    <cellStyle name="&quot;" xfId="3060"/>
    <cellStyle name="&quot;큰제목&quot;" xfId="3061"/>
    <cellStyle name="#,##0" xfId="7"/>
    <cellStyle name="#,##0 2" xfId="3062"/>
    <cellStyle name="$" xfId="8"/>
    <cellStyle name="$_db진흥" xfId="9"/>
    <cellStyle name="$_db진흥 2" xfId="3063"/>
    <cellStyle name="$_SE40" xfId="10"/>
    <cellStyle name="$_SE40 2" xfId="3064"/>
    <cellStyle name="$_견적2" xfId="11"/>
    <cellStyle name="$_견적2 2" xfId="3065"/>
    <cellStyle name="$_기아" xfId="12"/>
    <cellStyle name="$_기아 2" xfId="3066"/>
    <cellStyle name="%(+,-,0)" xfId="13"/>
    <cellStyle name="(##.00)" xfId="14"/>
    <cellStyle name="(##.00) 2" xfId="3067"/>
    <cellStyle name="(##.00) 3" xfId="3068"/>
    <cellStyle name="(##.00) 4" xfId="3069"/>
    <cellStyle name="(△콤마)" xfId="3070"/>
    <cellStyle name="(1)" xfId="15"/>
    <cellStyle name="(백분율)" xfId="3071"/>
    <cellStyle name="(콤마)" xfId="3072"/>
    <cellStyle name="(표준)" xfId="16"/>
    <cellStyle name="(표준) 2" xfId="3073"/>
    <cellStyle name=";;;" xfId="17"/>
    <cellStyle name="?(2)" xfId="18"/>
    <cellStyle name="?? [0.00]_PRODUCT DETAIL Q1" xfId="19"/>
    <cellStyle name="??_x000c_둄_x001b__x000d_|?_x0001_?_x0003__x0014__x0007__x0001__x0001_" xfId="3074"/>
    <cellStyle name="??&amp;5_x0007_?._x0007_9_x0008_??_x0007__x0001__x0001_" xfId="20"/>
    <cellStyle name="??&amp;6_x0007_?/_x0007_9_x0008_??_x0007__x0001__x0001_" xfId="21"/>
    <cellStyle name="??&amp;O?&amp;H?_x0008__x000f__x0007_?_x0007__x0001__x0001_" xfId="22"/>
    <cellStyle name="??&amp;O?&amp;H?_x0008_??_x0007__x0001__x0001_" xfId="23"/>
    <cellStyle name="??&amp;O?&amp;H?_x0008_??_x0007__x0001__x0001_ 10" xfId="3075"/>
    <cellStyle name="??&amp;O?&amp;H?_x0008_??_x0007__x0001__x0001_ 2" xfId="3076"/>
    <cellStyle name="??&amp;O?&amp;H?_x0008_??_x0007__x0001__x0001_ 2 2" xfId="3077"/>
    <cellStyle name="??&amp;O?&amp;H?_x0008_??_x0007__x0001__x0001_ 2 3" xfId="3078"/>
    <cellStyle name="??&amp;O?&amp;H?_x0008_??_x0007__x0001__x0001_ 2 4" xfId="3079"/>
    <cellStyle name="??&amp;O?&amp;H?_x0008_??_x0007__x0001__x0001_ 3" xfId="3080"/>
    <cellStyle name="??&amp;O?&amp;H?_x0008_??_x0007__x0001__x0001_ 4" xfId="3081"/>
    <cellStyle name="??&amp;O?&amp;H?_x0008_??_x0007__x0001__x0001_ 5" xfId="3082"/>
    <cellStyle name="??&amp;O?&amp;H?_x0008_??_x0007__x0001__x0001_ 6" xfId="3083"/>
    <cellStyle name="??&amp;O?&amp;H?_x0008_??_x0007__x0001__x0001_ 7" xfId="3084"/>
    <cellStyle name="??&amp;O?&amp;H?_x0008_??_x0007__x0001__x0001_ 8" xfId="3085"/>
    <cellStyle name="??&amp;O?&amp;H?_x0008_??_x0007__x0001__x0001_ 9" xfId="3086"/>
    <cellStyle name="??&amp;O?&amp;H?_x0008__x000f__x0007_?_x0007__x0001__x0001__03-1(영남에프엘-관제탑철거)" xfId="24"/>
    <cellStyle name="??&amp;멅?둃9_x0008_??_x0007__x0001__x0001_" xfId="25"/>
    <cellStyle name="??&amp;쏗?뷐9_x0008__x0011__x0007_?_x0007__x0001__x0001_" xfId="26"/>
    <cellStyle name="??&amp;蟻?縊9_x0008_f_x000a_:_x000b__x0007__x0001__x0001_" xfId="27"/>
    <cellStyle name="???­ [0]_¸???" xfId="28"/>
    <cellStyle name="????Æ?¸???" xfId="29"/>
    <cellStyle name="???­_¸???" xfId="30"/>
    <cellStyle name="???Ø_(?¤º¸º?¹?)¿?º°??¿ø°??¹" xfId="31"/>
    <cellStyle name="??_Book1" xfId="32"/>
    <cellStyle name="??¿¡ ¿?´? ????Æ?¸???" xfId="33"/>
    <cellStyle name="?Þ¸¶ [0]_¸???" xfId="34"/>
    <cellStyle name="?Þ¸¶_¸???" xfId="35"/>
    <cellStyle name="?W?_laroux" xfId="36"/>
    <cellStyle name="?曹%U?&amp;H?_x0008_?s_x000a__x0007__x0001__x0001_" xfId="37"/>
    <cellStyle name="?潮%뾁?둃u_x0008_??_x0007__x0001__x0001_" xfId="38"/>
    <cellStyle name="?珠??? " xfId="39"/>
    <cellStyle name="@" xfId="40"/>
    <cellStyle name="]_Sheet1_FY96" xfId="41"/>
    <cellStyle name="]_Sheet1_PRODUCT DETAIL_x0013_Comma [0]_Sheet1_Q1" xfId="42"/>
    <cellStyle name="_(11-6)2001중장기계획(총괄)1" xfId="43"/>
    <cellStyle name="_(11-6)2001중장기계획(총괄)1_4단계예산서" xfId="44"/>
    <cellStyle name="_(11-6)2001중장기계획(총괄)1_4단계예산서_사본 - 울산_내역서" xfId="45"/>
    <cellStyle name="_(11-6)2001중장기계획(총괄)1_4단계예산서_울산_내역서" xfId="46"/>
    <cellStyle name="_(11-6)2001중장기계획(총괄)1_사본 - 울산_내역서" xfId="47"/>
    <cellStyle name="_(11-6)2001중장기계획(총괄)1_울산_내역서" xfId="48"/>
    <cellStyle name="_~MF2110" xfId="49"/>
    <cellStyle name="_~MF2110_4단계예산서" xfId="50"/>
    <cellStyle name="_~MF2110_4단계예산서_사본 - 울산_내역서" xfId="51"/>
    <cellStyle name="_~MF2110_4단계예산서_울산_내역서" xfId="52"/>
    <cellStyle name="_~MF2110_사본 - 울산_내역서" xfId="53"/>
    <cellStyle name="_~MF2110_울산_내역서" xfId="54"/>
    <cellStyle name="_~MF373C" xfId="55"/>
    <cellStyle name="_~MF373C_4단계예산서" xfId="56"/>
    <cellStyle name="_~MF373C_4단계예산서_사본 - 울산_내역서" xfId="57"/>
    <cellStyle name="_~MF373C_4단계예산서_울산_내역서" xfId="58"/>
    <cellStyle name="_~MF373C_사본 - 울산_내역서" xfId="59"/>
    <cellStyle name="_~MF373C_울산_내역서" xfId="60"/>
    <cellStyle name="_00 예산대비(가설사무실 전체)" xfId="61"/>
    <cellStyle name="_01" xfId="3087"/>
    <cellStyle name="_01 선금급신청" xfId="62"/>
    <cellStyle name="_01_법전측" xfId="63"/>
    <cellStyle name="_01강관파일" xfId="64"/>
    <cellStyle name="_01견적서_3공구_최종본 오천원2" xfId="65"/>
    <cellStyle name="_01년하반기계획" xfId="3088"/>
    <cellStyle name="_01-본사안" xfId="66"/>
    <cellStyle name="_01토공" xfId="3089"/>
    <cellStyle name="_01토공_라멘교 토공" xfId="3090"/>
    <cellStyle name="_01토공_철거" xfId="3091"/>
    <cellStyle name="_01토공_철거_라멘교 토공" xfId="3092"/>
    <cellStyle name="_040108 유일Apt 사전 안전 조사 품의서" xfId="67"/>
    <cellStyle name="_04-1(삼성중공업外)-수원시제2청사신축공사" xfId="3093"/>
    <cellStyle name="_04-1(삼성중공업外)-수원시제2청사신축공사_3-1(금강)-여의도 세우회관 철거공사" xfId="3094"/>
    <cellStyle name="_04-1(삼성중공업外)-수원시제2청사신축공사_견적" xfId="3095"/>
    <cellStyle name="_0503 전주-광양09 고속도로(최저가,도공)_지상률" xfId="3096"/>
    <cellStyle name="_0503 전주-광양10 고속도로(최저가,도공)_지상률" xfId="3097"/>
    <cellStyle name="_0504_추정원가(경산사동2지구)코오롱기준" xfId="3098"/>
    <cellStyle name="_0505_추정원가(아산배방택지)" xfId="3099"/>
    <cellStyle name="_0506_추정원가(인천논현)" xfId="3100"/>
    <cellStyle name="_050617-2 착공공정&amp;인원장비" xfId="68"/>
    <cellStyle name="_050705 품의서 (사무실부지 경작합의)" xfId="69"/>
    <cellStyle name="_050726 가설사무실단가검토(完)" xfId="70"/>
    <cellStyle name="_050912 현장 기술자 이탈계 제출" xfId="71"/>
    <cellStyle name="_06월소장단회의" xfId="3101"/>
    <cellStyle name="_0-알펜시아-실행,실시설계" xfId="3102"/>
    <cellStyle name="_1. 설계기준" xfId="72"/>
    <cellStyle name="_13-2(한국종합기술개발공사)-목포항연안여객선터미널신축공사" xfId="3103"/>
    <cellStyle name="_1차내역서(선우대교)156000" xfId="73"/>
    <cellStyle name="_1차내역서(선우대교)156000_단가승인양식" xfId="74"/>
    <cellStyle name="_1차분계약내역" xfId="3104"/>
    <cellStyle name="_1차분내역서(20억)" xfId="75"/>
    <cellStyle name="_1차분내역서(20억)_단가승인양식" xfId="76"/>
    <cellStyle name="_1차분내역서(39.5억)" xfId="77"/>
    <cellStyle name="_1차분내역서(39.5억)_단가승인양식" xfId="78"/>
    <cellStyle name="_1-토공" xfId="79"/>
    <cellStyle name="_1회변경(토목기술부승인안)" xfId="80"/>
    <cellStyle name="_2.측구,배수" xfId="81"/>
    <cellStyle name="_'2000 시공계획1(잔)" xfId="3105"/>
    <cellStyle name="_'2000 시공계획1(잔)_'2001사업계획(3)" xfId="3106"/>
    <cellStyle name="_'2000 시공계획1(잔)_'2001사업계획(3)_내역서(오산세교 3공구)" xfId="3107"/>
    <cellStyle name="_'2000 시공계획1(잔)_내역서(오산세교 3공구)" xfId="3108"/>
    <cellStyle name="_2000-10회의" xfId="3109"/>
    <cellStyle name="_2001년만" xfId="82"/>
    <cellStyle name="_2001년만_(11-6)2001중장기계획(총괄)1" xfId="83"/>
    <cellStyle name="_2001년만_(11-6)2001중장기계획(총괄)1_4단계예산서" xfId="84"/>
    <cellStyle name="_2001년만_(11-6)2001중장기계획(총괄)1_4단계예산서_사본 - 울산_내역서" xfId="85"/>
    <cellStyle name="_2001년만_(11-6)2001중장기계획(총괄)1_4단계예산서_울산_내역서" xfId="86"/>
    <cellStyle name="_2001년만_(11-6)2001중장기계획(총괄)1_사본 - 울산_내역서" xfId="87"/>
    <cellStyle name="_2001년만_(11-6)2001중장기계획(총괄)1_울산_내역서" xfId="88"/>
    <cellStyle name="_2001년만_~MF1128" xfId="89"/>
    <cellStyle name="_2001년만_~MF1128_(11-6)2001중장기계획(총괄)1" xfId="90"/>
    <cellStyle name="_2001년만_~MF1128_(11-6)2001중장기계획(총괄)1_4단계예산서" xfId="91"/>
    <cellStyle name="_2001년만_~MF1128_(11-6)2001중장기계획(총괄)1_4단계예산서_사본 - 울산_내역서" xfId="92"/>
    <cellStyle name="_2001년만_~MF1128_(11-6)2001중장기계획(총괄)1_4단계예산서_울산_내역서" xfId="93"/>
    <cellStyle name="_2001년만_~MF1128_(11-6)2001중장기계획(총괄)1_사본 - 울산_내역서" xfId="94"/>
    <cellStyle name="_2001년만_~MF1128_(11-6)2001중장기계획(총괄)1_울산_내역서" xfId="95"/>
    <cellStyle name="_2001년만_~MF1128_~MF2110" xfId="96"/>
    <cellStyle name="_2001년만_~MF1128_~MF2110_4단계예산서" xfId="97"/>
    <cellStyle name="_2001년만_~MF1128_~MF2110_4단계예산서_사본 - 울산_내역서" xfId="98"/>
    <cellStyle name="_2001년만_~MF1128_~MF2110_4단계예산서_울산_내역서" xfId="99"/>
    <cellStyle name="_2001년만_~MF1128_~MF2110_사본 - 울산_내역서" xfId="100"/>
    <cellStyle name="_2001년만_~MF1128_~MF2110_울산_내역서" xfId="101"/>
    <cellStyle name="_2001년만_~MF1128_~MF373C" xfId="102"/>
    <cellStyle name="_2001년만_~MF1128_~MF373C_4단계예산서" xfId="103"/>
    <cellStyle name="_2001년만_~MF1128_~MF373C_4단계예산서_사본 - 울산_내역서" xfId="104"/>
    <cellStyle name="_2001년만_~MF1128_~MF373C_4단계예산서_울산_내역서" xfId="105"/>
    <cellStyle name="_2001년만_~MF1128_~MF373C_사본 - 울산_내역서" xfId="106"/>
    <cellStyle name="_2001년만_~MF1128_~MF373C_울산_내역서" xfId="107"/>
    <cellStyle name="_2001년만_~MF1128_2001예산배정액 및 내역2" xfId="108"/>
    <cellStyle name="_2001년만_~MF1128_2001예산배정액 및 내역2_4단계예산서" xfId="109"/>
    <cellStyle name="_2001년만_~MF1128_2001예산배정액 및 내역2_4단계예산서_사본 - 울산_내역서" xfId="110"/>
    <cellStyle name="_2001년만_~MF1128_2001예산배정액 및 내역2_4단계예산서_울산_내역서" xfId="111"/>
    <cellStyle name="_2001년만_~MF1128_2001예산배정액 및 내역2_사본 - 울산_내역서" xfId="112"/>
    <cellStyle name="_2001년만_~MF1128_2001예산배정액 및 내역2_울산_내역서" xfId="113"/>
    <cellStyle name="_2001년만_~MF1128_4단계예산서" xfId="114"/>
    <cellStyle name="_2001년만_~MF1128_4단계예산서_사본 - 울산_내역서" xfId="115"/>
    <cellStyle name="_2001년만_~MF1128_4단계예산서_울산_내역서" xfId="116"/>
    <cellStyle name="_2001년만_~MF1128_사본 - 울산_내역서" xfId="117"/>
    <cellStyle name="_2001년만_~MF1128_울산_내역서" xfId="118"/>
    <cellStyle name="_2001년만_~MF2110" xfId="119"/>
    <cellStyle name="_2001년만_~MF2110_4단계예산서" xfId="120"/>
    <cellStyle name="_2001년만_~MF2110_4단계예산서_사본 - 울산_내역서" xfId="121"/>
    <cellStyle name="_2001년만_~MF2110_4단계예산서_울산_내역서" xfId="122"/>
    <cellStyle name="_2001년만_~MF2110_사본 - 울산_내역서" xfId="123"/>
    <cellStyle name="_2001년만_~MF2110_울산_내역서" xfId="124"/>
    <cellStyle name="_2001년만_~MF373C" xfId="125"/>
    <cellStyle name="_2001년만_~MF373C_4단계예산서" xfId="126"/>
    <cellStyle name="_2001년만_~MF373C_4단계예산서_사본 - 울산_내역서" xfId="127"/>
    <cellStyle name="_2001년만_~MF373C_4단계예산서_울산_내역서" xfId="128"/>
    <cellStyle name="_2001년만_~MF373C_사본 - 울산_내역서" xfId="129"/>
    <cellStyle name="_2001년만_~MF373C_울산_내역서" xfId="130"/>
    <cellStyle name="_2001년만_2001예산배정액 및 내역2" xfId="131"/>
    <cellStyle name="_2001년만_2001예산배정액 및 내역2_4단계예산서" xfId="132"/>
    <cellStyle name="_2001년만_2001예산배정액 및 내역2_4단계예산서_사본 - 울산_내역서" xfId="133"/>
    <cellStyle name="_2001년만_2001예산배정액 및 내역2_4단계예산서_울산_내역서" xfId="134"/>
    <cellStyle name="_2001년만_2001예산배정액 및 내역2_사본 - 울산_내역서" xfId="135"/>
    <cellStyle name="_2001년만_2001예산배정액 및 내역2_울산_내역서" xfId="136"/>
    <cellStyle name="_2001년만_4단계예산서" xfId="137"/>
    <cellStyle name="_2001년만_4단계예산서_사본 - 울산_내역서" xfId="138"/>
    <cellStyle name="_2001년만_4단계예산서_울산_내역서" xfId="139"/>
    <cellStyle name="_2001년만_사본 - 울산_내역서" xfId="140"/>
    <cellStyle name="_2001년만_울산_내역서" xfId="141"/>
    <cellStyle name="_2001년분 실행" xfId="3110"/>
    <cellStyle name="_2001년스케쥴" xfId="3111"/>
    <cellStyle name="_2001년업무(재조정)" xfId="3112"/>
    <cellStyle name="_'2001사업계획(2)" xfId="3113"/>
    <cellStyle name="_'2001사업계획(2)_내역서(오산세교 3공구)" xfId="3114"/>
    <cellStyle name="_2001예산배정액 및 내역" xfId="142"/>
    <cellStyle name="_2001예산배정액 및 내역_4단계예산서" xfId="143"/>
    <cellStyle name="_2001예산배정액 및 내역_4단계예산서_사본 - 울산_내역서" xfId="144"/>
    <cellStyle name="_2001예산배정액 및 내역_4단계예산서_울산_내역서" xfId="145"/>
    <cellStyle name="_2001예산배정액 및 내역_사본 - 울산_내역서" xfId="146"/>
    <cellStyle name="_2001예산배정액 및 내역_울산_내역서" xfId="147"/>
    <cellStyle name="_2001예산배정액 및 내역2" xfId="148"/>
    <cellStyle name="_2001예산배정액 및 내역2_4단계예산서" xfId="149"/>
    <cellStyle name="_2001예산배정액 및 내역2_4단계예산서_사본 - 울산_내역서" xfId="150"/>
    <cellStyle name="_2001예산배정액 및 내역2_4단계예산서_울산_내역서" xfId="151"/>
    <cellStyle name="_2001예산배정액 및 내역2_사본 - 울산_내역서" xfId="152"/>
    <cellStyle name="_2001예산배정액 및 내역2_울산_내역서" xfId="153"/>
    <cellStyle name="_2002년 현장운영계획양식" xfId="3115"/>
    <cellStyle name="_2002년 현장운영계획양식_2003년실행(싸릿재)" xfId="3116"/>
    <cellStyle name="_2002년 현장운영계획양식_2003년실행(싸릿재)_거제신현터널현장실행" xfId="3117"/>
    <cellStyle name="_2002년 현장운영계획양식_2003년실행(싸릿재)_거제신현터널현장실행_원덕실행분할" xfId="3118"/>
    <cellStyle name="_2002년 현장운영계획양식_2003년실행(싸릿재)_신현실행단가산출서" xfId="3119"/>
    <cellStyle name="_2002년 현장운영계획양식_2003년실행(싸릿재)_신현실행단가산출서_원덕실행분할" xfId="3120"/>
    <cellStyle name="_2002년 현장운영계획양식_2003년실행(싸릿재)_원덕실행분할" xfId="3121"/>
    <cellStyle name="_2002년 현장운영계획양식_실행단가" xfId="3122"/>
    <cellStyle name="_2002년 현장운영계획양식_실행단가_2003년실행(싸릿재)" xfId="3123"/>
    <cellStyle name="_2002년 현장운영계획양식_실행단가_2003년실행(싸릿재)_거제신현터널현장실행" xfId="3124"/>
    <cellStyle name="_2002년 현장운영계획양식_실행단가_2003년실행(싸릿재)_거제신현터널현장실행_원덕실행분할" xfId="3125"/>
    <cellStyle name="_2002년 현장운영계획양식_실행단가_2003년실행(싸릿재)_신현실행단가산출서" xfId="3126"/>
    <cellStyle name="_2002년 현장운영계획양식_실행단가_2003년실행(싸릿재)_신현실행단가산출서_원덕실행분할" xfId="3127"/>
    <cellStyle name="_2002년 현장운영계획양식_실행단가_2003년실행(싸릿재)_원덕실행분할" xfId="3128"/>
    <cellStyle name="_2002년 현장운영계획양식_실행단가_원덕실행분할" xfId="3129"/>
    <cellStyle name="_2002년 현장운영계획양식_원덕실행분할" xfId="3130"/>
    <cellStyle name="_2002년도경영계획" xfId="154"/>
    <cellStyle name="_2002년영천도로(이대리)" xfId="3131"/>
    <cellStyle name="_2002년영천도로(이대리)_내역서(오산세교 3공구)" xfId="3132"/>
    <cellStyle name="_2002년영천도로시행" xfId="3133"/>
    <cellStyle name="_2002년영천도로시행_내역서(오산세교 3공구)" xfId="3134"/>
    <cellStyle name="_2002변경실행" xfId="155"/>
    <cellStyle name="_2002변경실행(1)" xfId="156"/>
    <cellStyle name="_2003년 실행(장성-담양)" xfId="3135"/>
    <cellStyle name="_2003년 실행(장성-담양)_원덕실행분할" xfId="3136"/>
    <cellStyle name="_2003년도 설계(발주) 차트" xfId="3137"/>
    <cellStyle name="_2003년실행양식" xfId="3138"/>
    <cellStyle name="_2003년실행양식_2003년실행(싸릿재)" xfId="3139"/>
    <cellStyle name="_2003년실행양식_2003년실행(싸릿재)_거제신현터널현장실행" xfId="3140"/>
    <cellStyle name="_2003년실행양식_2003년실행(싸릿재)_거제신현터널현장실행_원덕실행분할" xfId="3141"/>
    <cellStyle name="_2003년실행양식_2003년실행(싸릿재)_신현실행단가산출서" xfId="3142"/>
    <cellStyle name="_2003년실행양식_2003년실행(싸릿재)_신현실행단가산출서_원덕실행분할" xfId="3143"/>
    <cellStyle name="_2003년실행양식_2003년실행(싸릿재)_원덕실행분할" xfId="3144"/>
    <cellStyle name="_2003년실행양식_원덕실행분할" xfId="3145"/>
    <cellStyle name="_2003년영천사업계획(최종)" xfId="3146"/>
    <cellStyle name="_2003년영천사업계획(최종)_내역서(오산세교 3공구)" xfId="3147"/>
    <cellStyle name="_2003변경실행" xfId="157"/>
    <cellStyle name="_2003웁스" xfId="3148"/>
    <cellStyle name="_2003웁스_2003년실행(싸릿재)" xfId="3149"/>
    <cellStyle name="_2003웁스_2003년실행(싸릿재)_거제신현터널현장실행" xfId="3150"/>
    <cellStyle name="_2003웁스_2003년실행(싸릿재)_거제신현터널현장실행_원덕실행분할" xfId="3151"/>
    <cellStyle name="_2003웁스_2003년실행(싸릿재)_신현실행단가산출서" xfId="3152"/>
    <cellStyle name="_2003웁스_2003년실행(싸릿재)_신현실행단가산출서_원덕실행분할" xfId="3153"/>
    <cellStyle name="_2003웁스_2003년실행(싸릿재)_원덕실행분할" xfId="3154"/>
    <cellStyle name="_2003웁스_원덕실행분할" xfId="3155"/>
    <cellStyle name="_2005041358500전기공내역서" xfId="158"/>
    <cellStyle name="_2005년 가로등 시설물 복구공사(송파)" xfId="3156"/>
    <cellStyle name="_2005년 가로등(연간단가)원본" xfId="3157"/>
    <cellStyle name="_2005년 가로등공사(공통대가)" xfId="3158"/>
    <cellStyle name="_2006년도내역2(By KT)" xfId="159"/>
    <cellStyle name="_2007년 사업계획(기계)" xfId="160"/>
    <cellStyle name="_2차공사예정공정표" xfId="3159"/>
    <cellStyle name="_2차발주설계서표지" xfId="3160"/>
    <cellStyle name="_3.구조물공" xfId="3161"/>
    <cellStyle name="_3.구조물수량" xfId="3162"/>
    <cellStyle name="_3.배수 민원(3+383-1안)" xfId="161"/>
    <cellStyle name="_3.배수 민원(3+383-1안)_건강, 연금 보험료" xfId="162"/>
    <cellStyle name="_3-1(금강)-여의도 세우회관 철거공사" xfId="3163"/>
    <cellStyle name="_4단계예산서" xfId="163"/>
    <cellStyle name="_4단계예산서_사본 - 울산_내역서" xfId="164"/>
    <cellStyle name="_4단계예산서_울산_내역서" xfId="165"/>
    <cellStyle name="_4단지내역및수량산출서" xfId="3164"/>
    <cellStyle name="_5집수정" xfId="166"/>
    <cellStyle name="_7.부대공" xfId="167"/>
    <cellStyle name="_7.부대공_2.임목폐기물(1+340~1+446)" xfId="168"/>
    <cellStyle name="_7.부대공_건강, 연금 보험료" xfId="169"/>
    <cellStyle name="_7.부대공_임목폐" xfId="170"/>
    <cellStyle name="_7.부대공_임목폐기물(1+340~1+446)" xfId="171"/>
    <cellStyle name="_7.부대공_임목폐기물(신창교차로)" xfId="172"/>
    <cellStyle name="_7월예정공정표" xfId="3165"/>
    <cellStyle name="_8-11공구-견적대비" xfId="3166"/>
    <cellStyle name="_8월공무정산(서동조정)" xfId="3167"/>
    <cellStyle name="_9월소장단회의" xfId="3168"/>
    <cellStyle name="_A1-토공-유점1L-1" xfId="3169"/>
    <cellStyle name="_BASF Change실행20021211" xfId="173"/>
    <cellStyle name="_bid_일,이동" xfId="3170"/>
    <cellStyle name="_Book1" xfId="174"/>
    <cellStyle name="_Book1 2" xfId="3171"/>
    <cellStyle name="_Book1_01 견적서_남양주도시계획" xfId="175"/>
    <cellStyle name="_Book1_1" xfId="3172"/>
    <cellStyle name="_Book1_가설사무실단가검토(完)" xfId="176"/>
    <cellStyle name="_Book1_내역서(오산세교 3공구)" xfId="3173"/>
    <cellStyle name="_Book2" xfId="177"/>
    <cellStyle name="_Book3" xfId="178"/>
    <cellStyle name="_BOQ" xfId="179"/>
    <cellStyle name="_COST-AFC-계약" xfId="3174"/>
    <cellStyle name="_COST-AFC-계약_DRUM" xfId="3175"/>
    <cellStyle name="_COST-AFC-계약_RX" xfId="3176"/>
    <cellStyle name="_COST-Ex-1기 (2)" xfId="3177"/>
    <cellStyle name="_COST-Ex-1기 (2)_DRUM" xfId="3178"/>
    <cellStyle name="_COST-Ex-1기 (2)_IMB-2" xfId="3179"/>
    <cellStyle name="_COST-Ex-1기 (2)_RX" xfId="3180"/>
    <cellStyle name="_COST-PSV-계약" xfId="3181"/>
    <cellStyle name="_COST-PSV-계약_DRUM" xfId="3182"/>
    <cellStyle name="_COST-PSV-계약_RX" xfId="3183"/>
    <cellStyle name="_DIRECT-CONT" xfId="3184"/>
    <cellStyle name="_DIRECT-CONT_기성사정" xfId="3185"/>
    <cellStyle name="_ESC산출(3차)" xfId="180"/>
    <cellStyle name="_ESC산출(rev.0)" xfId="181"/>
    <cellStyle name="_FAX" xfId="182"/>
    <cellStyle name="_FAX1" xfId="3186"/>
    <cellStyle name="_FAX1_'2000 시공계획1(잔)" xfId="3187"/>
    <cellStyle name="_FAX1_'2000 시공계획1(잔)_'2001사업계획(3)" xfId="3188"/>
    <cellStyle name="_FAX1_'2000 시공계획1(잔)_'2001사업계획(3)_내역서(오산세교 3공구)" xfId="3189"/>
    <cellStyle name="_FAX1_'2000 시공계획1(잔)_내역서(오산세교 3공구)" xfId="3190"/>
    <cellStyle name="_FAX1_'2001사업계획(2)" xfId="3191"/>
    <cellStyle name="_FAX1_'2001사업계획(2)_내역서(오산세교 3공구)" xfId="3192"/>
    <cellStyle name="_FAX1_2002년영천도로(이대리)" xfId="3193"/>
    <cellStyle name="_FAX1_2002년영천도로(이대리)_내역서(오산세교 3공구)" xfId="3194"/>
    <cellStyle name="_FAX1_2002년영천도로시행" xfId="3195"/>
    <cellStyle name="_FAX1_2002년영천도로시행_내역서(오산세교 3공구)" xfId="3196"/>
    <cellStyle name="_FAX1_내역서(오산세교 3공구)" xfId="3197"/>
    <cellStyle name="_FAX1_실행" xfId="3198"/>
    <cellStyle name="_FAX1_실행_내역서(오산세교 3공구)" xfId="3199"/>
    <cellStyle name="_FAX1_실행작성양식" xfId="3200"/>
    <cellStyle name="_FAX1_실행작성양식 (1)" xfId="3201"/>
    <cellStyle name="_FAX1_실행작성양식 (1)_'2001사업계획(3)" xfId="3202"/>
    <cellStyle name="_FAX1_실행작성양식 (1)_'2001사업계획(3)_내역서(오산세교 3공구)" xfId="3203"/>
    <cellStyle name="_FAX1_실행작성양식 (1)_내역서(오산세교 3공구)" xfId="3204"/>
    <cellStyle name="_FAX1_실행작성양식 (1)_잔여실행" xfId="3205"/>
    <cellStyle name="_FAX1_실행작성양식 (1)_잔여실행_내역서(오산세교 3공구)" xfId="3206"/>
    <cellStyle name="_FAX1_실행작성양식 (1)_잔여실행_잔여실행" xfId="3207"/>
    <cellStyle name="_FAX1_실행작성양식 (1)_잔여실행_잔여실행_내역서(오산세교 3공구)" xfId="3208"/>
    <cellStyle name="_FAX1_실행작성양식_'2001사업계획(3)" xfId="3209"/>
    <cellStyle name="_FAX1_실행작성양식_'2001사업계획(3)_내역서(오산세교 3공구)" xfId="3210"/>
    <cellStyle name="_FAX1_실행작성양식_내역서(오산세교 3공구)" xfId="3211"/>
    <cellStyle name="_FAX1_실행작성양식_잔여실행" xfId="3212"/>
    <cellStyle name="_FAX1_실행작성양식_잔여실행_내역서(오산세교 3공구)" xfId="3213"/>
    <cellStyle name="_FAX1_실행작성양식_잔여실행_잔여실행" xfId="3214"/>
    <cellStyle name="_FAX1_실행작성양식_잔여실행_잔여실행_내역서(오산세교 3공구)" xfId="3215"/>
    <cellStyle name="_FAX1_실행작성양식1" xfId="3216"/>
    <cellStyle name="_FAX1_실행작성양식1_2002년영천도로(이대리)" xfId="3217"/>
    <cellStyle name="_FAX1_실행작성양식1_2002년영천도로(이대리)_내역서(오산세교 3공구)" xfId="3218"/>
    <cellStyle name="_FAX1_실행작성양식1_2002년영천도로시행" xfId="3219"/>
    <cellStyle name="_FAX1_실행작성양식1_2002년영천도로시행_내역서(오산세교 3공구)" xfId="3220"/>
    <cellStyle name="_FAX1_실행작성양식1_내역서(오산세교 3공구)" xfId="3221"/>
    <cellStyle name="_FAX1_실행작성양식연습" xfId="3222"/>
    <cellStyle name="_FAX1_실행작성양식연습_'2001사업계획(3)" xfId="3223"/>
    <cellStyle name="_FAX1_실행작성양식연습_'2001사업계획(3)_내역서(오산세교 3공구)" xfId="3224"/>
    <cellStyle name="_FAX1_실행작성양식연습_내역서(오산세교 3공구)" xfId="3225"/>
    <cellStyle name="_FAX1_실행작성양식연습_잔여실행" xfId="3226"/>
    <cellStyle name="_FAX1_실행작성양식연습_잔여실행_내역서(오산세교 3공구)" xfId="3227"/>
    <cellStyle name="_FAX1_실행작성양식연습_잔여실행_잔여실행" xfId="3228"/>
    <cellStyle name="_FAX1_실행작성양식연습_잔여실행_잔여실행_내역서(오산세교 3공구)" xfId="3229"/>
    <cellStyle name="_FAX1_잔여실행" xfId="3230"/>
    <cellStyle name="_FAX1_잔여실행_내역서(오산세교 3공구)" xfId="3231"/>
    <cellStyle name="_FAX1_추풍령" xfId="3232"/>
    <cellStyle name="_FAX1_추풍령_'2000 시공계획1(잔)" xfId="3233"/>
    <cellStyle name="_FAX1_추풍령_'2000 시공계획1(잔)_'2001사업계획(3)" xfId="3234"/>
    <cellStyle name="_FAX1_추풍령_'2000 시공계획1(잔)_'2001사업계획(3)_내역서(오산세교 3공구)" xfId="3235"/>
    <cellStyle name="_FAX1_추풍령_'2000 시공계획1(잔)_내역서(오산세교 3공구)" xfId="3236"/>
    <cellStyle name="_FAX1_추풍령_'2001사업계획(2)" xfId="3237"/>
    <cellStyle name="_FAX1_추풍령_'2001사업계획(2)_내역서(오산세교 3공구)" xfId="3238"/>
    <cellStyle name="_FAX1_추풍령_2002년영천도로(이대리)" xfId="3239"/>
    <cellStyle name="_FAX1_추풍령_2002년영천도로(이대리)_내역서(오산세교 3공구)" xfId="3240"/>
    <cellStyle name="_FAX1_추풍령_2002년영천도로시행" xfId="3241"/>
    <cellStyle name="_FAX1_추풍령_2002년영천도로시행_내역서(오산세교 3공구)" xfId="3242"/>
    <cellStyle name="_FAX1_추풍령_내역서(오산세교 3공구)" xfId="3243"/>
    <cellStyle name="_FAX1_추풍령_실행" xfId="3244"/>
    <cellStyle name="_FAX1_추풍령_실행_내역서(오산세교 3공구)" xfId="3245"/>
    <cellStyle name="_FAX1_추풍령_실행작성양식" xfId="3246"/>
    <cellStyle name="_FAX1_추풍령_실행작성양식 (1)" xfId="3247"/>
    <cellStyle name="_FAX1_추풍령_실행작성양식 (1)_'2001사업계획(3)" xfId="3248"/>
    <cellStyle name="_FAX1_추풍령_실행작성양식 (1)_'2001사업계획(3)_내역서(오산세교 3공구)" xfId="3249"/>
    <cellStyle name="_FAX1_추풍령_실행작성양식 (1)_내역서(오산세교 3공구)" xfId="3250"/>
    <cellStyle name="_FAX1_추풍령_실행작성양식 (1)_잔여실행" xfId="3251"/>
    <cellStyle name="_FAX1_추풍령_실행작성양식 (1)_잔여실행_내역서(오산세교 3공구)" xfId="3252"/>
    <cellStyle name="_FAX1_추풍령_실행작성양식 (1)_잔여실행_잔여실행" xfId="3253"/>
    <cellStyle name="_FAX1_추풍령_실행작성양식 (1)_잔여실행_잔여실행_내역서(오산세교 3공구)" xfId="3254"/>
    <cellStyle name="_FAX1_추풍령_실행작성양식_'2001사업계획(3)" xfId="3255"/>
    <cellStyle name="_FAX1_추풍령_실행작성양식_'2001사업계획(3)_내역서(오산세교 3공구)" xfId="3256"/>
    <cellStyle name="_FAX1_추풍령_실행작성양식_내역서(오산세교 3공구)" xfId="3257"/>
    <cellStyle name="_FAX1_추풍령_실행작성양식_잔여실행" xfId="3258"/>
    <cellStyle name="_FAX1_추풍령_실행작성양식_잔여실행_내역서(오산세교 3공구)" xfId="3259"/>
    <cellStyle name="_FAX1_추풍령_실행작성양식_잔여실행_잔여실행" xfId="3260"/>
    <cellStyle name="_FAX1_추풍령_실행작성양식_잔여실행_잔여실행_내역서(오산세교 3공구)" xfId="3261"/>
    <cellStyle name="_FAX1_추풍령_실행작성양식1" xfId="3262"/>
    <cellStyle name="_FAX1_추풍령_실행작성양식1_2002년영천도로(이대리)" xfId="3263"/>
    <cellStyle name="_FAX1_추풍령_실행작성양식1_2002년영천도로(이대리)_내역서(오산세교 3공구)" xfId="3264"/>
    <cellStyle name="_FAX1_추풍령_실행작성양식1_2002년영천도로시행" xfId="3265"/>
    <cellStyle name="_FAX1_추풍령_실행작성양식1_2002년영천도로시행_내역서(오산세교 3공구)" xfId="3266"/>
    <cellStyle name="_FAX1_추풍령_실행작성양식1_내역서(오산세교 3공구)" xfId="3267"/>
    <cellStyle name="_FAX1_추풍령_실행작성양식연습" xfId="3268"/>
    <cellStyle name="_FAX1_추풍령_실행작성양식연습_'2001사업계획(3)" xfId="3269"/>
    <cellStyle name="_FAX1_추풍령_실행작성양식연습_'2001사업계획(3)_내역서(오산세교 3공구)" xfId="3270"/>
    <cellStyle name="_FAX1_추풍령_실행작성양식연습_내역서(오산세교 3공구)" xfId="3271"/>
    <cellStyle name="_FAX1_추풍령_실행작성양식연습_잔여실행" xfId="3272"/>
    <cellStyle name="_FAX1_추풍령_실행작성양식연습_잔여실행_내역서(오산세교 3공구)" xfId="3273"/>
    <cellStyle name="_FAX1_추풍령_실행작성양식연습_잔여실행_잔여실행" xfId="3274"/>
    <cellStyle name="_FAX1_추풍령_실행작성양식연습_잔여실행_잔여실행_내역서(오산세교 3공구)" xfId="3275"/>
    <cellStyle name="_FAX1_추풍령_잔여실행" xfId="3276"/>
    <cellStyle name="_FAX1_추풍령_잔여실행_내역서(오산세교 3공구)" xfId="3277"/>
    <cellStyle name="_FAX1_추풍령-1" xfId="3278"/>
    <cellStyle name="_FAX1_추풍령-1_'2000 시공계획1(잔)" xfId="3279"/>
    <cellStyle name="_FAX1_추풍령-1_'2000 시공계획1(잔)_'2001사업계획(3)" xfId="3280"/>
    <cellStyle name="_FAX1_추풍령-1_'2000 시공계획1(잔)_'2001사업계획(3)_내역서(오산세교 3공구)" xfId="3281"/>
    <cellStyle name="_FAX1_추풍령-1_'2000 시공계획1(잔)_내역서(오산세교 3공구)" xfId="3282"/>
    <cellStyle name="_FAX1_추풍령-1_'2001사업계획(2)" xfId="3283"/>
    <cellStyle name="_FAX1_추풍령-1_'2001사업계획(2)_내역서(오산세교 3공구)" xfId="3284"/>
    <cellStyle name="_FAX1_추풍령-1_2002년영천도로(이대리)" xfId="3285"/>
    <cellStyle name="_FAX1_추풍령-1_2002년영천도로(이대리)_내역서(오산세교 3공구)" xfId="3286"/>
    <cellStyle name="_FAX1_추풍령-1_2002년영천도로시행" xfId="3287"/>
    <cellStyle name="_FAX1_추풍령-1_2002년영천도로시행_내역서(오산세교 3공구)" xfId="3288"/>
    <cellStyle name="_FAX1_추풍령-1_내역서(오산세교 3공구)" xfId="3289"/>
    <cellStyle name="_FAX1_추풍령-1_실행" xfId="3290"/>
    <cellStyle name="_FAX1_추풍령-1_실행_내역서(오산세교 3공구)" xfId="3291"/>
    <cellStyle name="_FAX1_추풍령-1_실행작성양식" xfId="3292"/>
    <cellStyle name="_FAX1_추풍령-1_실행작성양식 (1)" xfId="3293"/>
    <cellStyle name="_FAX1_추풍령-1_실행작성양식 (1)_'2001사업계획(3)" xfId="3294"/>
    <cellStyle name="_FAX1_추풍령-1_실행작성양식 (1)_'2001사업계획(3)_내역서(오산세교 3공구)" xfId="3295"/>
    <cellStyle name="_FAX1_추풍령-1_실행작성양식 (1)_내역서(오산세교 3공구)" xfId="3296"/>
    <cellStyle name="_FAX1_추풍령-1_실행작성양식 (1)_잔여실행" xfId="3297"/>
    <cellStyle name="_FAX1_추풍령-1_실행작성양식 (1)_잔여실행_내역서(오산세교 3공구)" xfId="3298"/>
    <cellStyle name="_FAX1_추풍령-1_실행작성양식 (1)_잔여실행_잔여실행" xfId="3299"/>
    <cellStyle name="_FAX1_추풍령-1_실행작성양식 (1)_잔여실행_잔여실행_내역서(오산세교 3공구)" xfId="3300"/>
    <cellStyle name="_FAX1_추풍령-1_실행작성양식_'2001사업계획(3)" xfId="3301"/>
    <cellStyle name="_FAX1_추풍령-1_실행작성양식_'2001사업계획(3)_내역서(오산세교 3공구)" xfId="3302"/>
    <cellStyle name="_FAX1_추풍령-1_실행작성양식_내역서(오산세교 3공구)" xfId="3303"/>
    <cellStyle name="_FAX1_추풍령-1_실행작성양식_잔여실행" xfId="3304"/>
    <cellStyle name="_FAX1_추풍령-1_실행작성양식_잔여실행_내역서(오산세교 3공구)" xfId="3305"/>
    <cellStyle name="_FAX1_추풍령-1_실행작성양식_잔여실행_잔여실행" xfId="3306"/>
    <cellStyle name="_FAX1_추풍령-1_실행작성양식_잔여실행_잔여실행_내역서(오산세교 3공구)" xfId="3307"/>
    <cellStyle name="_FAX1_추풍령-1_실행작성양식1" xfId="3308"/>
    <cellStyle name="_FAX1_추풍령-1_실행작성양식1_2002년영천도로(이대리)" xfId="3309"/>
    <cellStyle name="_FAX1_추풍령-1_실행작성양식1_2002년영천도로(이대리)_내역서(오산세교 3공구)" xfId="3310"/>
    <cellStyle name="_FAX1_추풍령-1_실행작성양식1_2002년영천도로시행" xfId="3311"/>
    <cellStyle name="_FAX1_추풍령-1_실행작성양식1_2002년영천도로시행_내역서(오산세교 3공구)" xfId="3312"/>
    <cellStyle name="_FAX1_추풍령-1_실행작성양식1_내역서(오산세교 3공구)" xfId="3313"/>
    <cellStyle name="_FAX1_추풍령-1_실행작성양식연습" xfId="3314"/>
    <cellStyle name="_FAX1_추풍령-1_실행작성양식연습_'2001사업계획(3)" xfId="3315"/>
    <cellStyle name="_FAX1_추풍령-1_실행작성양식연습_'2001사업계획(3)_내역서(오산세교 3공구)" xfId="3316"/>
    <cellStyle name="_FAX1_추풍령-1_실행작성양식연습_내역서(오산세교 3공구)" xfId="3317"/>
    <cellStyle name="_FAX1_추풍령-1_실행작성양식연습_잔여실행" xfId="3318"/>
    <cellStyle name="_FAX1_추풍령-1_실행작성양식연습_잔여실행_내역서(오산세교 3공구)" xfId="3319"/>
    <cellStyle name="_FAX1_추풍령-1_실행작성양식연습_잔여실행_잔여실행" xfId="3320"/>
    <cellStyle name="_FAX1_추풍령-1_실행작성양식연습_잔여실행_잔여실행_내역서(오산세교 3공구)" xfId="3321"/>
    <cellStyle name="_FAX1_추풍령-1_잔여실행" xfId="3322"/>
    <cellStyle name="_FAX1_추풍령-1_잔여실행_내역서(오산세교 3공구)" xfId="3323"/>
    <cellStyle name="_FAX2" xfId="3324"/>
    <cellStyle name="_FAX2_'2000 시공계획1(잔)" xfId="3325"/>
    <cellStyle name="_FAX2_'2000 시공계획1(잔)_'2001사업계획(3)" xfId="3326"/>
    <cellStyle name="_FAX2_'2000 시공계획1(잔)_'2001사업계획(3)_내역서(오산세교 3공구)" xfId="3327"/>
    <cellStyle name="_FAX2_'2000 시공계획1(잔)_내역서(오산세교 3공구)" xfId="3328"/>
    <cellStyle name="_FAX2_'2001사업계획(2)" xfId="3329"/>
    <cellStyle name="_FAX2_'2001사업계획(2)_내역서(오산세교 3공구)" xfId="3330"/>
    <cellStyle name="_FAX2_2002년영천도로(이대리)" xfId="3331"/>
    <cellStyle name="_FAX2_2002년영천도로(이대리)_내역서(오산세교 3공구)" xfId="3332"/>
    <cellStyle name="_FAX2_2002년영천도로시행" xfId="3333"/>
    <cellStyle name="_FAX2_2002년영천도로시행_내역서(오산세교 3공구)" xfId="3334"/>
    <cellStyle name="_FAX2_내역서(오산세교 3공구)" xfId="3335"/>
    <cellStyle name="_FAX2_실행" xfId="3336"/>
    <cellStyle name="_FAX2_실행_내역서(오산세교 3공구)" xfId="3337"/>
    <cellStyle name="_FAX2_실행작성양식" xfId="3338"/>
    <cellStyle name="_FAX2_실행작성양식 (1)" xfId="3339"/>
    <cellStyle name="_FAX2_실행작성양식 (1)_'2001사업계획(3)" xfId="3340"/>
    <cellStyle name="_FAX2_실행작성양식 (1)_'2001사업계획(3)_내역서(오산세교 3공구)" xfId="3341"/>
    <cellStyle name="_FAX2_실행작성양식 (1)_내역서(오산세교 3공구)" xfId="3342"/>
    <cellStyle name="_FAX2_실행작성양식 (1)_잔여실행" xfId="3343"/>
    <cellStyle name="_FAX2_실행작성양식 (1)_잔여실행_내역서(오산세교 3공구)" xfId="3344"/>
    <cellStyle name="_FAX2_실행작성양식 (1)_잔여실행_잔여실행" xfId="3345"/>
    <cellStyle name="_FAX2_실행작성양식 (1)_잔여실행_잔여실행_내역서(오산세교 3공구)" xfId="3346"/>
    <cellStyle name="_FAX2_실행작성양식_'2001사업계획(3)" xfId="3347"/>
    <cellStyle name="_FAX2_실행작성양식_'2001사업계획(3)_내역서(오산세교 3공구)" xfId="3348"/>
    <cellStyle name="_FAX2_실행작성양식_내역서(오산세교 3공구)" xfId="3349"/>
    <cellStyle name="_FAX2_실행작성양식_잔여실행" xfId="3350"/>
    <cellStyle name="_FAX2_실행작성양식_잔여실행_내역서(오산세교 3공구)" xfId="3351"/>
    <cellStyle name="_FAX2_실행작성양식_잔여실행_잔여실행" xfId="3352"/>
    <cellStyle name="_FAX2_실행작성양식_잔여실행_잔여실행_내역서(오산세교 3공구)" xfId="3353"/>
    <cellStyle name="_FAX2_실행작성양식1" xfId="3354"/>
    <cellStyle name="_FAX2_실행작성양식1_2002년영천도로(이대리)" xfId="3355"/>
    <cellStyle name="_FAX2_실행작성양식1_2002년영천도로(이대리)_내역서(오산세교 3공구)" xfId="3356"/>
    <cellStyle name="_FAX2_실행작성양식1_2002년영천도로시행" xfId="3357"/>
    <cellStyle name="_FAX2_실행작성양식1_2002년영천도로시행_내역서(오산세교 3공구)" xfId="3358"/>
    <cellStyle name="_FAX2_실행작성양식1_내역서(오산세교 3공구)" xfId="3359"/>
    <cellStyle name="_FAX2_실행작성양식연습" xfId="3360"/>
    <cellStyle name="_FAX2_실행작성양식연습_'2001사업계획(3)" xfId="3361"/>
    <cellStyle name="_FAX2_실행작성양식연습_'2001사업계획(3)_내역서(오산세교 3공구)" xfId="3362"/>
    <cellStyle name="_FAX2_실행작성양식연습_내역서(오산세교 3공구)" xfId="3363"/>
    <cellStyle name="_FAX2_실행작성양식연습_잔여실행" xfId="3364"/>
    <cellStyle name="_FAX2_실행작성양식연습_잔여실행_내역서(오산세교 3공구)" xfId="3365"/>
    <cellStyle name="_FAX2_실행작성양식연습_잔여실행_잔여실행" xfId="3366"/>
    <cellStyle name="_FAX2_실행작성양식연습_잔여실행_잔여실행_내역서(오산세교 3공구)" xfId="3367"/>
    <cellStyle name="_FAX2_잔여실행" xfId="3368"/>
    <cellStyle name="_FAX2_잔여실행_내역서(오산세교 3공구)" xfId="3369"/>
    <cellStyle name="_FAX2_추풍령" xfId="3370"/>
    <cellStyle name="_FAX2_추풍령_'2000 시공계획1(잔)" xfId="3371"/>
    <cellStyle name="_FAX2_추풍령_'2000 시공계획1(잔)_'2001사업계획(3)" xfId="3372"/>
    <cellStyle name="_FAX2_추풍령_'2000 시공계획1(잔)_'2001사업계획(3)_내역서(오산세교 3공구)" xfId="3373"/>
    <cellStyle name="_FAX2_추풍령_'2000 시공계획1(잔)_내역서(오산세교 3공구)" xfId="3374"/>
    <cellStyle name="_FAX2_추풍령_'2001사업계획(2)" xfId="3375"/>
    <cellStyle name="_FAX2_추풍령_'2001사업계획(2)_내역서(오산세교 3공구)" xfId="3376"/>
    <cellStyle name="_FAX2_추풍령_2002년영천도로(이대리)" xfId="3377"/>
    <cellStyle name="_FAX2_추풍령_2002년영천도로(이대리)_내역서(오산세교 3공구)" xfId="3378"/>
    <cellStyle name="_FAX2_추풍령_2002년영천도로시행" xfId="3379"/>
    <cellStyle name="_FAX2_추풍령_2002년영천도로시행_내역서(오산세교 3공구)" xfId="3380"/>
    <cellStyle name="_FAX2_추풍령_내역서(오산세교 3공구)" xfId="3381"/>
    <cellStyle name="_FAX2_추풍령_실행" xfId="3382"/>
    <cellStyle name="_FAX2_추풍령_실행_내역서(오산세교 3공구)" xfId="3383"/>
    <cellStyle name="_FAX2_추풍령_실행작성양식" xfId="3384"/>
    <cellStyle name="_FAX2_추풍령_실행작성양식 (1)" xfId="3385"/>
    <cellStyle name="_FAX2_추풍령_실행작성양식 (1)_'2001사업계획(3)" xfId="3386"/>
    <cellStyle name="_FAX2_추풍령_실행작성양식 (1)_'2001사업계획(3)_내역서(오산세교 3공구)" xfId="3387"/>
    <cellStyle name="_FAX2_추풍령_실행작성양식 (1)_내역서(오산세교 3공구)" xfId="3388"/>
    <cellStyle name="_FAX2_추풍령_실행작성양식 (1)_잔여실행" xfId="3389"/>
    <cellStyle name="_FAX2_추풍령_실행작성양식 (1)_잔여실행_내역서(오산세교 3공구)" xfId="3390"/>
    <cellStyle name="_FAX2_추풍령_실행작성양식 (1)_잔여실행_잔여실행" xfId="3391"/>
    <cellStyle name="_FAX2_추풍령_실행작성양식 (1)_잔여실행_잔여실행_내역서(오산세교 3공구)" xfId="3392"/>
    <cellStyle name="_FAX2_추풍령_실행작성양식_'2001사업계획(3)" xfId="3393"/>
    <cellStyle name="_FAX2_추풍령_실행작성양식_'2001사업계획(3)_내역서(오산세교 3공구)" xfId="3394"/>
    <cellStyle name="_FAX2_추풍령_실행작성양식_내역서(오산세교 3공구)" xfId="3395"/>
    <cellStyle name="_FAX2_추풍령_실행작성양식_잔여실행" xfId="3396"/>
    <cellStyle name="_FAX2_추풍령_실행작성양식_잔여실행_내역서(오산세교 3공구)" xfId="3397"/>
    <cellStyle name="_FAX2_추풍령_실행작성양식_잔여실행_잔여실행" xfId="3398"/>
    <cellStyle name="_FAX2_추풍령_실행작성양식_잔여실행_잔여실행_내역서(오산세교 3공구)" xfId="3399"/>
    <cellStyle name="_FAX2_추풍령_실행작성양식1" xfId="3400"/>
    <cellStyle name="_FAX2_추풍령_실행작성양식1_2002년영천도로(이대리)" xfId="3401"/>
    <cellStyle name="_FAX2_추풍령_실행작성양식1_2002년영천도로(이대리)_내역서(오산세교 3공구)" xfId="3402"/>
    <cellStyle name="_FAX2_추풍령_실행작성양식1_2002년영천도로시행" xfId="3403"/>
    <cellStyle name="_FAX2_추풍령_실행작성양식1_2002년영천도로시행_내역서(오산세교 3공구)" xfId="3404"/>
    <cellStyle name="_FAX2_추풍령_실행작성양식1_내역서(오산세교 3공구)" xfId="3405"/>
    <cellStyle name="_FAX2_추풍령_실행작성양식연습" xfId="3406"/>
    <cellStyle name="_FAX2_추풍령_실행작성양식연습_'2001사업계획(3)" xfId="3407"/>
    <cellStyle name="_FAX2_추풍령_실행작성양식연습_'2001사업계획(3)_내역서(오산세교 3공구)" xfId="3408"/>
    <cellStyle name="_FAX2_추풍령_실행작성양식연습_내역서(오산세교 3공구)" xfId="3409"/>
    <cellStyle name="_FAX2_추풍령_실행작성양식연습_잔여실행" xfId="3410"/>
    <cellStyle name="_FAX2_추풍령_실행작성양식연습_잔여실행_내역서(오산세교 3공구)" xfId="3411"/>
    <cellStyle name="_FAX2_추풍령_실행작성양식연습_잔여실행_잔여실행" xfId="3412"/>
    <cellStyle name="_FAX2_추풍령_실행작성양식연습_잔여실행_잔여실행_내역서(오산세교 3공구)" xfId="3413"/>
    <cellStyle name="_FAX2_추풍령_잔여실행" xfId="3414"/>
    <cellStyle name="_FAX2_추풍령_잔여실행_내역서(오산세교 3공구)" xfId="3415"/>
    <cellStyle name="_FAX2_추풍령-1" xfId="3416"/>
    <cellStyle name="_FAX2_추풍령-1_'2000 시공계획1(잔)" xfId="3417"/>
    <cellStyle name="_FAX2_추풍령-1_'2000 시공계획1(잔)_'2001사업계획(3)" xfId="3418"/>
    <cellStyle name="_FAX2_추풍령-1_'2000 시공계획1(잔)_'2001사업계획(3)_내역서(오산세교 3공구)" xfId="3419"/>
    <cellStyle name="_FAX2_추풍령-1_'2000 시공계획1(잔)_내역서(오산세교 3공구)" xfId="3420"/>
    <cellStyle name="_FAX2_추풍령-1_'2001사업계획(2)" xfId="3421"/>
    <cellStyle name="_FAX2_추풍령-1_'2001사업계획(2)_내역서(오산세교 3공구)" xfId="3422"/>
    <cellStyle name="_FAX2_추풍령-1_2002년영천도로(이대리)" xfId="3423"/>
    <cellStyle name="_FAX2_추풍령-1_2002년영천도로(이대리)_내역서(오산세교 3공구)" xfId="3424"/>
    <cellStyle name="_FAX2_추풍령-1_2002년영천도로시행" xfId="3425"/>
    <cellStyle name="_FAX2_추풍령-1_2002년영천도로시행_내역서(오산세교 3공구)" xfId="3426"/>
    <cellStyle name="_FAX2_추풍령-1_내역서(오산세교 3공구)" xfId="3427"/>
    <cellStyle name="_FAX2_추풍령-1_실행" xfId="3428"/>
    <cellStyle name="_FAX2_추풍령-1_실행_내역서(오산세교 3공구)" xfId="3429"/>
    <cellStyle name="_FAX2_추풍령-1_실행작성양식" xfId="3430"/>
    <cellStyle name="_FAX2_추풍령-1_실행작성양식 (1)" xfId="3431"/>
    <cellStyle name="_FAX2_추풍령-1_실행작성양식 (1)_'2001사업계획(3)" xfId="3432"/>
    <cellStyle name="_FAX2_추풍령-1_실행작성양식 (1)_'2001사업계획(3)_내역서(오산세교 3공구)" xfId="3433"/>
    <cellStyle name="_FAX2_추풍령-1_실행작성양식 (1)_내역서(오산세교 3공구)" xfId="3434"/>
    <cellStyle name="_FAX2_추풍령-1_실행작성양식 (1)_잔여실행" xfId="3435"/>
    <cellStyle name="_FAX2_추풍령-1_실행작성양식 (1)_잔여실행_내역서(오산세교 3공구)" xfId="3436"/>
    <cellStyle name="_FAX2_추풍령-1_실행작성양식 (1)_잔여실행_잔여실행" xfId="3437"/>
    <cellStyle name="_FAX2_추풍령-1_실행작성양식 (1)_잔여실행_잔여실행_내역서(오산세교 3공구)" xfId="3438"/>
    <cellStyle name="_FAX2_추풍령-1_실행작성양식_'2001사업계획(3)" xfId="3439"/>
    <cellStyle name="_FAX2_추풍령-1_실행작성양식_'2001사업계획(3)_내역서(오산세교 3공구)" xfId="3440"/>
    <cellStyle name="_FAX2_추풍령-1_실행작성양식_내역서(오산세교 3공구)" xfId="3441"/>
    <cellStyle name="_FAX2_추풍령-1_실행작성양식_잔여실행" xfId="3442"/>
    <cellStyle name="_FAX2_추풍령-1_실행작성양식_잔여실행_내역서(오산세교 3공구)" xfId="3443"/>
    <cellStyle name="_FAX2_추풍령-1_실행작성양식_잔여실행_잔여실행" xfId="3444"/>
    <cellStyle name="_FAX2_추풍령-1_실행작성양식_잔여실행_잔여실행_내역서(오산세교 3공구)" xfId="3445"/>
    <cellStyle name="_FAX2_추풍령-1_실행작성양식1" xfId="3446"/>
    <cellStyle name="_FAX2_추풍령-1_실행작성양식1_2002년영천도로(이대리)" xfId="3447"/>
    <cellStyle name="_FAX2_추풍령-1_실행작성양식1_2002년영천도로(이대리)_내역서(오산세교 3공구)" xfId="3448"/>
    <cellStyle name="_FAX2_추풍령-1_실행작성양식1_2002년영천도로시행" xfId="3449"/>
    <cellStyle name="_FAX2_추풍령-1_실행작성양식1_2002년영천도로시행_내역서(오산세교 3공구)" xfId="3450"/>
    <cellStyle name="_FAX2_추풍령-1_실행작성양식1_내역서(오산세교 3공구)" xfId="3451"/>
    <cellStyle name="_FAX2_추풍령-1_실행작성양식연습" xfId="3452"/>
    <cellStyle name="_FAX2_추풍령-1_실행작성양식연습_'2001사업계획(3)" xfId="3453"/>
    <cellStyle name="_FAX2_추풍령-1_실행작성양식연습_'2001사업계획(3)_내역서(오산세교 3공구)" xfId="3454"/>
    <cellStyle name="_FAX2_추풍령-1_실행작성양식연습_내역서(오산세교 3공구)" xfId="3455"/>
    <cellStyle name="_FAX2_추풍령-1_실행작성양식연습_잔여실행" xfId="3456"/>
    <cellStyle name="_FAX2_추풍령-1_실행작성양식연습_잔여실행_내역서(오산세교 3공구)" xfId="3457"/>
    <cellStyle name="_FAX2_추풍령-1_실행작성양식연습_잔여실행_잔여실행" xfId="3458"/>
    <cellStyle name="_FAX2_추풍령-1_실행작성양식연습_잔여실행_잔여실행_내역서(오산세교 3공구)" xfId="3459"/>
    <cellStyle name="_FAX2_추풍령-1_잔여실행" xfId="3460"/>
    <cellStyle name="_FAX2_추풍령-1_잔여실행_내역서(오산세교 3공구)" xfId="3461"/>
    <cellStyle name="_FCST (2)" xfId="183"/>
    <cellStyle name="_File_" xfId="3462"/>
    <cellStyle name="_File_db" xfId="3463"/>
    <cellStyle name="_File_list" xfId="3464"/>
    <cellStyle name="_gr 신풍-우성간" xfId="184"/>
    <cellStyle name="_gr 신풍-우성간_050707 전체내역서(최초)" xfId="185"/>
    <cellStyle name="_gr 신풍-우성간_050716 하도분개" xfId="186"/>
    <cellStyle name="_hmc전주공장견적조건1" xfId="3465"/>
    <cellStyle name="_MBR1~3 (version 1)" xfId="187"/>
    <cellStyle name="_PBD정산" xfId="188"/>
    <cellStyle name="_PET MAT 변경보고" xfId="189"/>
    <cellStyle name="_Sheet2" xfId="190"/>
    <cellStyle name="_Sheet2_2.임목폐기물(1+340~1+446)" xfId="191"/>
    <cellStyle name="_Sheet2_건강, 연금 보험료" xfId="192"/>
    <cellStyle name="_Sheet2_임목폐" xfId="193"/>
    <cellStyle name="_Sheet2_임목폐기물(1+340~1+446)" xfId="194"/>
    <cellStyle name="_Sheet2_임목폐기물(신창교차로)" xfId="195"/>
    <cellStyle name="_SPEC-1" xfId="3466"/>
    <cellStyle name="_STA.3+514.0" xfId="196"/>
    <cellStyle name="_SY청원상주9" xfId="197"/>
    <cellStyle name="_utla 대전1-2" xfId="198"/>
    <cellStyle name="_utla 대전1-2_2007년 선급금" xfId="199"/>
    <cellStyle name="_utla 대전1-2_2009년 선금급 사용 계획서" xfId="200"/>
    <cellStyle name="_utla 대전1-2_견적업체(행정중심복합도시)" xfId="3467"/>
    <cellStyle name="_utla 대전1-2_견적업체1(청주율량2지구 1공구)" xfId="3468"/>
    <cellStyle name="_utla 대전1-2_견적업체1(호남지선)" xfId="3469"/>
    <cellStyle name="_utla 대전1-2_견적업체명부" xfId="3470"/>
    <cellStyle name="_utla 대전1-2_견적업체명부(김포양촌4공구)" xfId="3471"/>
    <cellStyle name="_utla 대전1-2_대림거제09-05(감독지시서 관련)" xfId="201"/>
    <cellStyle name="_WP004122" xfId="3472"/>
    <cellStyle name="_WP803010" xfId="3473"/>
    <cellStyle name="_WP805100" xfId="3474"/>
    <cellStyle name="_YNCC토목(가실행)R2-본사안" xfId="202"/>
    <cellStyle name="_YNCC토목(가실행)R2-본사안_산출근거_경인교대" xfId="203"/>
    <cellStyle name="_YNCC토목(가실행)R2-본사안_산출근거-충북권주배관(1공구)" xfId="204"/>
    <cellStyle name="_YNCC토목(가실행)R2-본사안_산출근거-충북권주배관(1공구)_산출근거-충북권주배관(2공구)" xfId="205"/>
    <cellStyle name="_YNCC토목(가실행)R2-본사안_산출근거-충북권주배관(1공구)_산출근거-충북권주배관(2공구)_산출근거_경인교대" xfId="206"/>
    <cellStyle name="_YNCC토목(가실행)R2-본사안_평택탈황-구조물공-(가)실행-본사안" xfId="207"/>
    <cellStyle name="_YNCC토목(가실행)R2-본사안_평택탈황-구조물공-(가)실행-본사안(정과장님)" xfId="208"/>
    <cellStyle name="_YNCC토목(가실행)R2-본사안_평택탈황-구조물공-(가)실행-본사안(정과장님)_산출근거_경인교대" xfId="209"/>
    <cellStyle name="_YNCC토목(가실행)R2-본사안_평택탈황-구조물공-(가)실행-본사안(정과장님)_산출근거-충북권주배관(1공구)" xfId="210"/>
    <cellStyle name="_YNCC토목(가실행)R2-본사안_평택탈황-구조물공-(가)실행-본사안(정과장님)_산출근거-충북권주배관(1공구)_산출근거-충북권주배관(2공구)" xfId="211"/>
    <cellStyle name="_YNCC토목(가실행)R2-본사안_평택탈황-구조물공-(가)실행-본사안(정과장님)_산출근거-충북권주배관(1공구)_산출근거-충북권주배관(2공구)_산출근거_경인교대" xfId="212"/>
    <cellStyle name="_YNCC토목(가실행)R2-본사안_평택탈황-구조물공-(가)실행-본사안_산출근거_경인교대" xfId="213"/>
    <cellStyle name="_YNCC토목(가실행)R2-본사안_평택탈황-구조물공-(가)실행-본사안_산출근거-충북권주배관(1공구)" xfId="214"/>
    <cellStyle name="_YNCC토목(가실행)R2-본사안_평택탈황-구조물공-(가)실행-본사안_산출근거-충북권주배관(1공구)_산출근거-충북권주배관(2공구)" xfId="215"/>
    <cellStyle name="_YNCC토목(가실행)R2-본사안_평택탈황-구조물공-(가)실행-본사안_산출근거-충북권주배관(1공구)_산출근거-충북권주배관(2공구)_산출근거_경인교대" xfId="216"/>
    <cellStyle name="_YNCC토목(가실행)R2-본사안_평택탈황-구조물공-(가)실행-본사안3(정과장님)" xfId="217"/>
    <cellStyle name="_YNCC토목(가실행)R2-본사안_평택탈황-구조물공-(가)실행-본사안3(정과장님)_산출근거_경인교대" xfId="218"/>
    <cellStyle name="_YNCC토목(가실행)R2-본사안_평택탈황-구조물공-(가)실행-본사안3(정과장님)_산출근거-충북권주배관(1공구)" xfId="219"/>
    <cellStyle name="_YNCC토목(가실행)R2-본사안_평택탈황-구조물공-(가)실행-본사안3(정과장님)_산출근거-충북권주배관(1공구)_산출근거-충북권주배관(2공구)" xfId="220"/>
    <cellStyle name="_YNCC토목(가실행)R2-본사안_평택탈황-구조물공-(가)실행-본사안3(정과장님)_산출근거-충북권주배관(1공구)_산출근거-충북권주배관(2공구)_산출근거_경인교대" xfId="221"/>
    <cellStyle name="_가고리" xfId="3475"/>
    <cellStyle name="_가로등+점검등산출" xfId="3476"/>
    <cellStyle name="_가설사무실(축조승인)" xfId="222"/>
    <cellStyle name="_가실행산출근거(본사안)-평택탈황대비공사" xfId="223"/>
    <cellStyle name="_가실행산출근거(본사안)-평택탈황대비공사_산출근거_경인교대" xfId="224"/>
    <cellStyle name="_가실행산출근거(본사안)-평택탈황대비공사_산출근거-충북권주배관(1공구)" xfId="225"/>
    <cellStyle name="_가실행산출근거(본사안)-평택탈황대비공사_산출근거-충북권주배관(1공구)_산출근거-충북권주배관(2공구)" xfId="226"/>
    <cellStyle name="_가실행산출근거(본사안)-평택탈황대비공사_산출근거-충북권주배관(1공구)_산출근거-충북권주배관(2공구)_산출근거_경인교대" xfId="227"/>
    <cellStyle name="_가실행산출근거(본사안)-평택탈황대비공사_평택탈황-구조물공-(가)실행-본사안" xfId="228"/>
    <cellStyle name="_가실행산출근거(본사안)-평택탈황대비공사_평택탈황-구조물공-(가)실행-본사안(정과장님)" xfId="229"/>
    <cellStyle name="_가실행산출근거(본사안)-평택탈황대비공사_평택탈황-구조물공-(가)실행-본사안(정과장님)_산출근거_경인교대" xfId="230"/>
    <cellStyle name="_가실행산출근거(본사안)-평택탈황대비공사_평택탈황-구조물공-(가)실행-본사안(정과장님)_산출근거-충북권주배관(1공구)" xfId="231"/>
    <cellStyle name="_가실행산출근거(본사안)-평택탈황대비공사_평택탈황-구조물공-(가)실행-본사안(정과장님)_산출근거-충북권주배관(1공구)_산출근거-충북권주배관(2공구)" xfId="232"/>
    <cellStyle name="_가실행산출근거(본사안)-평택탈황대비공사_평택탈황-구조물공-(가)실행-본사안(정과장님)_산출근거-충북권주배관(1공구)_산출근거-충북권주배관(2공구)_산출근거_경인교대" xfId="233"/>
    <cellStyle name="_가실행산출근거(본사안)-평택탈황대비공사_평택탈황-구조물공-(가)실행-본사안_산출근거_경인교대" xfId="234"/>
    <cellStyle name="_가실행산출근거(본사안)-평택탈황대비공사_평택탈황-구조물공-(가)실행-본사안_산출근거-충북권주배관(1공구)" xfId="235"/>
    <cellStyle name="_가실행산출근거(본사안)-평택탈황대비공사_평택탈황-구조물공-(가)실행-본사안_산출근거-충북권주배관(1공구)_산출근거-충북권주배관(2공구)" xfId="236"/>
    <cellStyle name="_가실행산출근거(본사안)-평택탈황대비공사_평택탈황-구조물공-(가)실행-본사안_산출근거-충북권주배관(1공구)_산출근거-충북권주배관(2공구)_산출근거_경인교대" xfId="237"/>
    <cellStyle name="_가실행산출근거(본사안)-평택탈황대비공사_평택탈황-구조물공-(가)실행-본사안3(정과장님)" xfId="238"/>
    <cellStyle name="_가실행산출근거(본사안)-평택탈황대비공사_평택탈황-구조물공-(가)실행-본사안3(정과장님)_산출근거_경인교대" xfId="239"/>
    <cellStyle name="_가실행산출근거(본사안)-평택탈황대비공사_평택탈황-구조물공-(가)실행-본사안3(정과장님)_산출근거-충북권주배관(1공구)" xfId="240"/>
    <cellStyle name="_가실행산출근거(본사안)-평택탈황대비공사_평택탈황-구조물공-(가)실행-본사안3(정과장님)_산출근거-충북권주배관(1공구)_산출근거-충북권주배관(2공구)" xfId="241"/>
    <cellStyle name="_가실행산출근거(본사안)-평택탈황대비공사_평택탈황-구조물공-(가)실행-본사안3(정과장님)_산출근거-충북권주배관(1공구)_산출근거-충북권주배관(2공구)_산출근거_경인교대" xfId="242"/>
    <cellStyle name="_간지" xfId="243"/>
    <cellStyle name="_갑지(1221)" xfId="3477"/>
    <cellStyle name="_갑지(총)" xfId="3478"/>
    <cellStyle name="_강과장(Fronnix,설계가1126)" xfId="3479"/>
    <cellStyle name="_강내 인도설치1" xfId="3480"/>
    <cellStyle name="_강변북로-견적대비" xfId="3481"/>
    <cellStyle name="_강변북로-견적대비_집행(산청)" xfId="3482"/>
    <cellStyle name="_강변북로-견적대비_집행(산청)_집행(산청)" xfId="3483"/>
    <cellStyle name="_개략공사비" xfId="244"/>
    <cellStyle name="_개산금액비교_부민동" xfId="245"/>
    <cellStyle name="_개산대비(수영)" xfId="246"/>
    <cellStyle name="_개선안(토공_rev.0)" xfId="247"/>
    <cellStyle name="_거제신현터널현장실행" xfId="3484"/>
    <cellStyle name="_거제신현터널현장실행_원덕실행분할" xfId="3485"/>
    <cellStyle name="_건식그루빙" xfId="248"/>
    <cellStyle name="_건축설계서" xfId="249"/>
    <cellStyle name="_검암2차사전공사(본사검토) " xfId="250"/>
    <cellStyle name="_견갑" xfId="3486"/>
    <cellStyle name="_견적" xfId="251"/>
    <cellStyle name="_견적(울산남방파제)" xfId="252"/>
    <cellStyle name="_견적_경전선4공구" xfId="253"/>
    <cellStyle name="_견적_순창운암2공구" xfId="254"/>
    <cellStyle name="_견적_오산남사간도로진입로확포장공사" xfId="255"/>
    <cellStyle name="_견적_포항" xfId="256"/>
    <cellStyle name="_견적3" xfId="257"/>
    <cellStyle name="_견적3_050707 전체내역서(최초)" xfId="258"/>
    <cellStyle name="_견적3_050716 하도분개" xfId="259"/>
    <cellStyle name="_견적결과" xfId="3487"/>
    <cellStyle name="_견적결과_'2000 시공계획1(잔)" xfId="3488"/>
    <cellStyle name="_견적결과_'2000 시공계획1(잔)_'2001사업계획(3)" xfId="3489"/>
    <cellStyle name="_견적결과_'2000 시공계획1(잔)_'2001사업계획(3)_내역서(오산세교 3공구)" xfId="3490"/>
    <cellStyle name="_견적결과_'2000 시공계획1(잔)_내역서(오산세교 3공구)" xfId="3491"/>
    <cellStyle name="_견적결과_'2001사업계획(2)" xfId="3492"/>
    <cellStyle name="_견적결과_'2001사업계획(2)_내역서(오산세교 3공구)" xfId="3493"/>
    <cellStyle name="_견적결과_2002년영천도로(이대리)" xfId="3494"/>
    <cellStyle name="_견적결과_2002년영천도로(이대리)_내역서(오산세교 3공구)" xfId="3495"/>
    <cellStyle name="_견적결과_2002년영천도로시행" xfId="3496"/>
    <cellStyle name="_견적결과_2002년영천도로시행_내역서(오산세교 3공구)" xfId="3497"/>
    <cellStyle name="_견적결과_내역서(오산세교 3공구)" xfId="3498"/>
    <cellStyle name="_견적결과_실행" xfId="3499"/>
    <cellStyle name="_견적결과_실행_내역서(오산세교 3공구)" xfId="3500"/>
    <cellStyle name="_견적결과_실행작성양식" xfId="3501"/>
    <cellStyle name="_견적결과_실행작성양식 (1)" xfId="3502"/>
    <cellStyle name="_견적결과_실행작성양식 (1)_'2001사업계획(3)" xfId="3503"/>
    <cellStyle name="_견적결과_실행작성양식 (1)_'2001사업계획(3)_내역서(오산세교 3공구)" xfId="3504"/>
    <cellStyle name="_견적결과_실행작성양식 (1)_내역서(오산세교 3공구)" xfId="3505"/>
    <cellStyle name="_견적결과_실행작성양식 (1)_잔여실행" xfId="3506"/>
    <cellStyle name="_견적결과_실행작성양식 (1)_잔여실행_내역서(오산세교 3공구)" xfId="3507"/>
    <cellStyle name="_견적결과_실행작성양식 (1)_잔여실행_잔여실행" xfId="3508"/>
    <cellStyle name="_견적결과_실행작성양식 (1)_잔여실행_잔여실행_내역서(오산세교 3공구)" xfId="3509"/>
    <cellStyle name="_견적결과_실행작성양식_'2001사업계획(3)" xfId="3510"/>
    <cellStyle name="_견적결과_실행작성양식_'2001사업계획(3)_내역서(오산세교 3공구)" xfId="3511"/>
    <cellStyle name="_견적결과_실행작성양식_내역서(오산세교 3공구)" xfId="3512"/>
    <cellStyle name="_견적결과_실행작성양식_잔여실행" xfId="3513"/>
    <cellStyle name="_견적결과_실행작성양식_잔여실행_내역서(오산세교 3공구)" xfId="3514"/>
    <cellStyle name="_견적결과_실행작성양식_잔여실행_잔여실행" xfId="3515"/>
    <cellStyle name="_견적결과_실행작성양식_잔여실행_잔여실행_내역서(오산세교 3공구)" xfId="3516"/>
    <cellStyle name="_견적결과_실행작성양식1" xfId="3517"/>
    <cellStyle name="_견적결과_실행작성양식1_2002년영천도로(이대리)" xfId="3518"/>
    <cellStyle name="_견적결과_실행작성양식1_2002년영천도로(이대리)_내역서(오산세교 3공구)" xfId="3519"/>
    <cellStyle name="_견적결과_실행작성양식1_2002년영천도로시행" xfId="3520"/>
    <cellStyle name="_견적결과_실행작성양식1_2002년영천도로시행_내역서(오산세교 3공구)" xfId="3521"/>
    <cellStyle name="_견적결과_실행작성양식1_내역서(오산세교 3공구)" xfId="3522"/>
    <cellStyle name="_견적결과_실행작성양식연습" xfId="3523"/>
    <cellStyle name="_견적결과_실행작성양식연습_'2001사업계획(3)" xfId="3524"/>
    <cellStyle name="_견적결과_실행작성양식연습_'2001사업계획(3)_내역서(오산세교 3공구)" xfId="3525"/>
    <cellStyle name="_견적결과_실행작성양식연습_내역서(오산세교 3공구)" xfId="3526"/>
    <cellStyle name="_견적결과_실행작성양식연습_잔여실행" xfId="3527"/>
    <cellStyle name="_견적결과_실행작성양식연습_잔여실행_내역서(오산세교 3공구)" xfId="3528"/>
    <cellStyle name="_견적결과_실행작성양식연습_잔여실행_잔여실행" xfId="3529"/>
    <cellStyle name="_견적결과_실행작성양식연습_잔여실행_잔여실행_내역서(오산세교 3공구)" xfId="3530"/>
    <cellStyle name="_견적결과_잔여실행" xfId="3531"/>
    <cellStyle name="_견적결과_잔여실행_내역서(오산세교 3공구)" xfId="3532"/>
    <cellStyle name="_견적결과_추풍령" xfId="3533"/>
    <cellStyle name="_견적결과_추풍령_'2000 시공계획1(잔)" xfId="3534"/>
    <cellStyle name="_견적결과_추풍령_'2000 시공계획1(잔)_'2001사업계획(3)" xfId="3535"/>
    <cellStyle name="_견적결과_추풍령_'2000 시공계획1(잔)_'2001사업계획(3)_내역서(오산세교 3공구)" xfId="3536"/>
    <cellStyle name="_견적결과_추풍령_'2000 시공계획1(잔)_내역서(오산세교 3공구)" xfId="3537"/>
    <cellStyle name="_견적결과_추풍령_'2001사업계획(2)" xfId="3538"/>
    <cellStyle name="_견적결과_추풍령_'2001사업계획(2)_내역서(오산세교 3공구)" xfId="3539"/>
    <cellStyle name="_견적결과_추풍령_2002년영천도로(이대리)" xfId="3540"/>
    <cellStyle name="_견적결과_추풍령_2002년영천도로(이대리)_내역서(오산세교 3공구)" xfId="3541"/>
    <cellStyle name="_견적결과_추풍령_2002년영천도로시행" xfId="3542"/>
    <cellStyle name="_견적결과_추풍령_2002년영천도로시행_내역서(오산세교 3공구)" xfId="3543"/>
    <cellStyle name="_견적결과_추풍령_내역서(오산세교 3공구)" xfId="3544"/>
    <cellStyle name="_견적결과_추풍령_실행" xfId="3545"/>
    <cellStyle name="_견적결과_추풍령_실행_내역서(오산세교 3공구)" xfId="3546"/>
    <cellStyle name="_견적결과_추풍령_실행작성양식" xfId="3547"/>
    <cellStyle name="_견적결과_추풍령_실행작성양식 (1)" xfId="3548"/>
    <cellStyle name="_견적결과_추풍령_실행작성양식 (1)_'2001사업계획(3)" xfId="3549"/>
    <cellStyle name="_견적결과_추풍령_실행작성양식 (1)_'2001사업계획(3)_내역서(오산세교 3공구)" xfId="3550"/>
    <cellStyle name="_견적결과_추풍령_실행작성양식 (1)_내역서(오산세교 3공구)" xfId="3551"/>
    <cellStyle name="_견적결과_추풍령_실행작성양식 (1)_잔여실행" xfId="3552"/>
    <cellStyle name="_견적결과_추풍령_실행작성양식 (1)_잔여실행_내역서(오산세교 3공구)" xfId="3553"/>
    <cellStyle name="_견적결과_추풍령_실행작성양식 (1)_잔여실행_잔여실행" xfId="3554"/>
    <cellStyle name="_견적결과_추풍령_실행작성양식 (1)_잔여실행_잔여실행_내역서(오산세교 3공구)" xfId="3555"/>
    <cellStyle name="_견적결과_추풍령_실행작성양식_'2001사업계획(3)" xfId="3556"/>
    <cellStyle name="_견적결과_추풍령_실행작성양식_'2001사업계획(3)_내역서(오산세교 3공구)" xfId="3557"/>
    <cellStyle name="_견적결과_추풍령_실행작성양식_내역서(오산세교 3공구)" xfId="3558"/>
    <cellStyle name="_견적결과_추풍령_실행작성양식_잔여실행" xfId="3559"/>
    <cellStyle name="_견적결과_추풍령_실행작성양식_잔여실행_내역서(오산세교 3공구)" xfId="3560"/>
    <cellStyle name="_견적결과_추풍령_실행작성양식_잔여실행_잔여실행" xfId="3561"/>
    <cellStyle name="_견적결과_추풍령_실행작성양식_잔여실행_잔여실행_내역서(오산세교 3공구)" xfId="3562"/>
    <cellStyle name="_견적결과_추풍령_실행작성양식1" xfId="3563"/>
    <cellStyle name="_견적결과_추풍령_실행작성양식1_2002년영천도로(이대리)" xfId="3564"/>
    <cellStyle name="_견적결과_추풍령_실행작성양식1_2002년영천도로(이대리)_내역서(오산세교 3공구)" xfId="3565"/>
    <cellStyle name="_견적결과_추풍령_실행작성양식1_2002년영천도로시행" xfId="3566"/>
    <cellStyle name="_견적결과_추풍령_실행작성양식1_2002년영천도로시행_내역서(오산세교 3공구)" xfId="3567"/>
    <cellStyle name="_견적결과_추풍령_실행작성양식1_내역서(오산세교 3공구)" xfId="3568"/>
    <cellStyle name="_견적결과_추풍령_실행작성양식연습" xfId="3569"/>
    <cellStyle name="_견적결과_추풍령_실행작성양식연습_'2001사업계획(3)" xfId="3570"/>
    <cellStyle name="_견적결과_추풍령_실행작성양식연습_'2001사업계획(3)_내역서(오산세교 3공구)" xfId="3571"/>
    <cellStyle name="_견적결과_추풍령_실행작성양식연습_내역서(오산세교 3공구)" xfId="3572"/>
    <cellStyle name="_견적결과_추풍령_실행작성양식연습_잔여실행" xfId="3573"/>
    <cellStyle name="_견적결과_추풍령_실행작성양식연습_잔여실행_내역서(오산세교 3공구)" xfId="3574"/>
    <cellStyle name="_견적결과_추풍령_실행작성양식연습_잔여실행_잔여실행" xfId="3575"/>
    <cellStyle name="_견적결과_추풍령_실행작성양식연습_잔여실행_잔여실행_내역서(오산세교 3공구)" xfId="3576"/>
    <cellStyle name="_견적결과_추풍령_잔여실행" xfId="3577"/>
    <cellStyle name="_견적결과_추풍령_잔여실행_내역서(오산세교 3공구)" xfId="3578"/>
    <cellStyle name="_견적결과_추풍령-1" xfId="3579"/>
    <cellStyle name="_견적결과_추풍령-1_'2000 시공계획1(잔)" xfId="3580"/>
    <cellStyle name="_견적결과_추풍령-1_'2000 시공계획1(잔)_'2001사업계획(3)" xfId="3581"/>
    <cellStyle name="_견적결과_추풍령-1_'2000 시공계획1(잔)_'2001사업계획(3)_내역서(오산세교 3공구)" xfId="3582"/>
    <cellStyle name="_견적결과_추풍령-1_'2000 시공계획1(잔)_내역서(오산세교 3공구)" xfId="3583"/>
    <cellStyle name="_견적결과_추풍령-1_'2001사업계획(2)" xfId="3584"/>
    <cellStyle name="_견적결과_추풍령-1_'2001사업계획(2)_내역서(오산세교 3공구)" xfId="3585"/>
    <cellStyle name="_견적결과_추풍령-1_2002년영천도로(이대리)" xfId="3586"/>
    <cellStyle name="_견적결과_추풍령-1_2002년영천도로(이대리)_내역서(오산세교 3공구)" xfId="3587"/>
    <cellStyle name="_견적결과_추풍령-1_2002년영천도로시행" xfId="3588"/>
    <cellStyle name="_견적결과_추풍령-1_2002년영천도로시행_내역서(오산세교 3공구)" xfId="3589"/>
    <cellStyle name="_견적결과_추풍령-1_내역서(오산세교 3공구)" xfId="3590"/>
    <cellStyle name="_견적결과_추풍령-1_실행" xfId="3591"/>
    <cellStyle name="_견적결과_추풍령-1_실행_내역서(오산세교 3공구)" xfId="3592"/>
    <cellStyle name="_견적결과_추풍령-1_실행작성양식" xfId="3593"/>
    <cellStyle name="_견적결과_추풍령-1_실행작성양식 (1)" xfId="3594"/>
    <cellStyle name="_견적결과_추풍령-1_실행작성양식 (1)_'2001사업계획(3)" xfId="3595"/>
    <cellStyle name="_견적결과_추풍령-1_실행작성양식 (1)_'2001사업계획(3)_내역서(오산세교 3공구)" xfId="3596"/>
    <cellStyle name="_견적결과_추풍령-1_실행작성양식 (1)_내역서(오산세교 3공구)" xfId="3597"/>
    <cellStyle name="_견적결과_추풍령-1_실행작성양식 (1)_잔여실행" xfId="3598"/>
    <cellStyle name="_견적결과_추풍령-1_실행작성양식 (1)_잔여실행_내역서(오산세교 3공구)" xfId="3599"/>
    <cellStyle name="_견적결과_추풍령-1_실행작성양식 (1)_잔여실행_잔여실행" xfId="3600"/>
    <cellStyle name="_견적결과_추풍령-1_실행작성양식 (1)_잔여실행_잔여실행_내역서(오산세교 3공구)" xfId="3601"/>
    <cellStyle name="_견적결과_추풍령-1_실행작성양식_'2001사업계획(3)" xfId="3602"/>
    <cellStyle name="_견적결과_추풍령-1_실행작성양식_'2001사업계획(3)_내역서(오산세교 3공구)" xfId="3603"/>
    <cellStyle name="_견적결과_추풍령-1_실행작성양식_내역서(오산세교 3공구)" xfId="3604"/>
    <cellStyle name="_견적결과_추풍령-1_실행작성양식_잔여실행" xfId="3605"/>
    <cellStyle name="_견적결과_추풍령-1_실행작성양식_잔여실행_내역서(오산세교 3공구)" xfId="3606"/>
    <cellStyle name="_견적결과_추풍령-1_실행작성양식_잔여실행_잔여실행" xfId="3607"/>
    <cellStyle name="_견적결과_추풍령-1_실행작성양식_잔여실행_잔여실행_내역서(오산세교 3공구)" xfId="3608"/>
    <cellStyle name="_견적결과_추풍령-1_실행작성양식1" xfId="3609"/>
    <cellStyle name="_견적결과_추풍령-1_실행작성양식1_2002년영천도로(이대리)" xfId="3610"/>
    <cellStyle name="_견적결과_추풍령-1_실행작성양식1_2002년영천도로(이대리)_내역서(오산세교 3공구)" xfId="3611"/>
    <cellStyle name="_견적결과_추풍령-1_실행작성양식1_2002년영천도로시행" xfId="3612"/>
    <cellStyle name="_견적결과_추풍령-1_실행작성양식1_2002년영천도로시행_내역서(오산세교 3공구)" xfId="3613"/>
    <cellStyle name="_견적결과_추풍령-1_실행작성양식1_내역서(오산세교 3공구)" xfId="3614"/>
    <cellStyle name="_견적결과_추풍령-1_실행작성양식연습" xfId="3615"/>
    <cellStyle name="_견적결과_추풍령-1_실행작성양식연습_'2001사업계획(3)" xfId="3616"/>
    <cellStyle name="_견적결과_추풍령-1_실행작성양식연습_'2001사업계획(3)_내역서(오산세교 3공구)" xfId="3617"/>
    <cellStyle name="_견적결과_추풍령-1_실행작성양식연습_내역서(오산세교 3공구)" xfId="3618"/>
    <cellStyle name="_견적결과_추풍령-1_실행작성양식연습_잔여실행" xfId="3619"/>
    <cellStyle name="_견적결과_추풍령-1_실행작성양식연습_잔여실행_내역서(오산세교 3공구)" xfId="3620"/>
    <cellStyle name="_견적결과_추풍령-1_실행작성양식연습_잔여실행_잔여실행" xfId="3621"/>
    <cellStyle name="_견적결과_추풍령-1_실행작성양식연습_잔여실행_잔여실행_내역서(오산세교 3공구)" xfId="3622"/>
    <cellStyle name="_견적결과_추풍령-1_잔여실행" xfId="3623"/>
    <cellStyle name="_견적결과_추풍령-1_잔여실행_내역서(오산세교 3공구)" xfId="3624"/>
    <cellStyle name="_견적내역(진상-하동1)-SK" xfId="3625"/>
    <cellStyle name="_견적보고-순창1공구" xfId="260"/>
    <cellStyle name="_견적보고-칠원" xfId="261"/>
    <cellStyle name="_견적보고-회진용산간도로" xfId="262"/>
    <cellStyle name="_견적서(1014)" xfId="3626"/>
    <cellStyle name="_견적서3" xfId="3627"/>
    <cellStyle name="_견적서발송현황" xfId="3628"/>
    <cellStyle name="_견적업체리스트" xfId="263"/>
    <cellStyle name="_견적업체명부(08.12-1)" xfId="3629"/>
    <cellStyle name="_견적의뢰_조경" xfId="264"/>
    <cellStyle name="_견적조건" xfId="3630"/>
    <cellStyle name="_견적조건_'2000 시공계획1(잔)" xfId="3631"/>
    <cellStyle name="_견적조건_'2000 시공계획1(잔)_'2001사업계획(3)" xfId="3632"/>
    <cellStyle name="_견적조건_'2000 시공계획1(잔)_'2001사업계획(3)_내역서(오산세교 3공구)" xfId="3633"/>
    <cellStyle name="_견적조건_'2000 시공계획1(잔)_내역서(오산세교 3공구)" xfId="3634"/>
    <cellStyle name="_견적조건_'2001사업계획(2)" xfId="3635"/>
    <cellStyle name="_견적조건_'2001사업계획(2)_내역서(오산세교 3공구)" xfId="3636"/>
    <cellStyle name="_견적조건_2002년영천도로(이대리)" xfId="3637"/>
    <cellStyle name="_견적조건_2002년영천도로(이대리)_내역서(오산세교 3공구)" xfId="3638"/>
    <cellStyle name="_견적조건_2002년영천도로시행" xfId="3639"/>
    <cellStyle name="_견적조건_2002년영천도로시행_내역서(오산세교 3공구)" xfId="3640"/>
    <cellStyle name="_견적조건_내역서(오산세교 3공구)" xfId="3641"/>
    <cellStyle name="_견적조건_실행" xfId="3642"/>
    <cellStyle name="_견적조건_실행_내역서(오산세교 3공구)" xfId="3643"/>
    <cellStyle name="_견적조건_실행작성양식" xfId="3644"/>
    <cellStyle name="_견적조건_실행작성양식 (1)" xfId="3645"/>
    <cellStyle name="_견적조건_실행작성양식 (1)_'2001사업계획(3)" xfId="3646"/>
    <cellStyle name="_견적조건_실행작성양식 (1)_'2001사업계획(3)_내역서(오산세교 3공구)" xfId="3647"/>
    <cellStyle name="_견적조건_실행작성양식 (1)_내역서(오산세교 3공구)" xfId="3648"/>
    <cellStyle name="_견적조건_실행작성양식 (1)_잔여실행" xfId="3649"/>
    <cellStyle name="_견적조건_실행작성양식 (1)_잔여실행_내역서(오산세교 3공구)" xfId="3650"/>
    <cellStyle name="_견적조건_실행작성양식 (1)_잔여실행_잔여실행" xfId="3651"/>
    <cellStyle name="_견적조건_실행작성양식 (1)_잔여실행_잔여실행_내역서(오산세교 3공구)" xfId="3652"/>
    <cellStyle name="_견적조건_실행작성양식_'2001사업계획(3)" xfId="3653"/>
    <cellStyle name="_견적조건_실행작성양식_'2001사업계획(3)_내역서(오산세교 3공구)" xfId="3654"/>
    <cellStyle name="_견적조건_실행작성양식_내역서(오산세교 3공구)" xfId="3655"/>
    <cellStyle name="_견적조건_실행작성양식_잔여실행" xfId="3656"/>
    <cellStyle name="_견적조건_실행작성양식_잔여실행_내역서(오산세교 3공구)" xfId="3657"/>
    <cellStyle name="_견적조건_실행작성양식_잔여실행_잔여실행" xfId="3658"/>
    <cellStyle name="_견적조건_실행작성양식_잔여실행_잔여실행_내역서(오산세교 3공구)" xfId="3659"/>
    <cellStyle name="_견적조건_실행작성양식1" xfId="3660"/>
    <cellStyle name="_견적조건_실행작성양식1_2002년영천도로(이대리)" xfId="3661"/>
    <cellStyle name="_견적조건_실행작성양식1_2002년영천도로(이대리)_내역서(오산세교 3공구)" xfId="3662"/>
    <cellStyle name="_견적조건_실행작성양식1_2002년영천도로시행" xfId="3663"/>
    <cellStyle name="_견적조건_실행작성양식1_2002년영천도로시행_내역서(오산세교 3공구)" xfId="3664"/>
    <cellStyle name="_견적조건_실행작성양식1_내역서(오산세교 3공구)" xfId="3665"/>
    <cellStyle name="_견적조건_실행작성양식연습" xfId="3666"/>
    <cellStyle name="_견적조건_실행작성양식연습_'2001사업계획(3)" xfId="3667"/>
    <cellStyle name="_견적조건_실행작성양식연습_'2001사업계획(3)_내역서(오산세교 3공구)" xfId="3668"/>
    <cellStyle name="_견적조건_실행작성양식연습_내역서(오산세교 3공구)" xfId="3669"/>
    <cellStyle name="_견적조건_실행작성양식연습_잔여실행" xfId="3670"/>
    <cellStyle name="_견적조건_실행작성양식연습_잔여실행_내역서(오산세교 3공구)" xfId="3671"/>
    <cellStyle name="_견적조건_실행작성양식연습_잔여실행_잔여실행" xfId="3672"/>
    <cellStyle name="_견적조건_실행작성양식연습_잔여실행_잔여실행_내역서(오산세교 3공구)" xfId="3673"/>
    <cellStyle name="_견적조건_잔여실행" xfId="3674"/>
    <cellStyle name="_견적조건_잔여실행_내역서(오산세교 3공구)" xfId="3675"/>
    <cellStyle name="_견적조건_집행(산청)" xfId="3676"/>
    <cellStyle name="_견적조건_집행(산청)_집행(산청)" xfId="3677"/>
    <cellStyle name="_견적조건_추풍령" xfId="3678"/>
    <cellStyle name="_견적조건_추풍령_'2000 시공계획1(잔)" xfId="3679"/>
    <cellStyle name="_견적조건_추풍령_'2000 시공계획1(잔)_'2001사업계획(3)" xfId="3680"/>
    <cellStyle name="_견적조건_추풍령_'2000 시공계획1(잔)_'2001사업계획(3)_내역서(오산세교 3공구)" xfId="3681"/>
    <cellStyle name="_견적조건_추풍령_'2000 시공계획1(잔)_내역서(오산세교 3공구)" xfId="3682"/>
    <cellStyle name="_견적조건_추풍령_'2001사업계획(2)" xfId="3683"/>
    <cellStyle name="_견적조건_추풍령_'2001사업계획(2)_내역서(오산세교 3공구)" xfId="3684"/>
    <cellStyle name="_견적조건_추풍령_2002년영천도로(이대리)" xfId="3685"/>
    <cellStyle name="_견적조건_추풍령_2002년영천도로(이대리)_내역서(오산세교 3공구)" xfId="3686"/>
    <cellStyle name="_견적조건_추풍령_2002년영천도로시행" xfId="3687"/>
    <cellStyle name="_견적조건_추풍령_2002년영천도로시행_내역서(오산세교 3공구)" xfId="3688"/>
    <cellStyle name="_견적조건_추풍령_내역서(오산세교 3공구)" xfId="3689"/>
    <cellStyle name="_견적조건_추풍령_실행" xfId="3690"/>
    <cellStyle name="_견적조건_추풍령_실행_내역서(오산세교 3공구)" xfId="3691"/>
    <cellStyle name="_견적조건_추풍령_실행작성양식" xfId="3692"/>
    <cellStyle name="_견적조건_추풍령_실행작성양식 (1)" xfId="3693"/>
    <cellStyle name="_견적조건_추풍령_실행작성양식 (1)_'2001사업계획(3)" xfId="3694"/>
    <cellStyle name="_견적조건_추풍령_실행작성양식 (1)_'2001사업계획(3)_내역서(오산세교 3공구)" xfId="3695"/>
    <cellStyle name="_견적조건_추풍령_실행작성양식 (1)_내역서(오산세교 3공구)" xfId="3696"/>
    <cellStyle name="_견적조건_추풍령_실행작성양식 (1)_잔여실행" xfId="3697"/>
    <cellStyle name="_견적조건_추풍령_실행작성양식 (1)_잔여실행_내역서(오산세교 3공구)" xfId="3698"/>
    <cellStyle name="_견적조건_추풍령_실행작성양식 (1)_잔여실행_잔여실행" xfId="3699"/>
    <cellStyle name="_견적조건_추풍령_실행작성양식 (1)_잔여실행_잔여실행_내역서(오산세교 3공구)" xfId="3700"/>
    <cellStyle name="_견적조건_추풍령_실행작성양식_'2001사업계획(3)" xfId="3701"/>
    <cellStyle name="_견적조건_추풍령_실행작성양식_'2001사업계획(3)_내역서(오산세교 3공구)" xfId="3702"/>
    <cellStyle name="_견적조건_추풍령_실행작성양식_내역서(오산세교 3공구)" xfId="3703"/>
    <cellStyle name="_견적조건_추풍령_실행작성양식_잔여실행" xfId="3704"/>
    <cellStyle name="_견적조건_추풍령_실행작성양식_잔여실행_내역서(오산세교 3공구)" xfId="3705"/>
    <cellStyle name="_견적조건_추풍령_실행작성양식_잔여실행_잔여실행" xfId="3706"/>
    <cellStyle name="_견적조건_추풍령_실행작성양식_잔여실행_잔여실행_내역서(오산세교 3공구)" xfId="3707"/>
    <cellStyle name="_견적조건_추풍령_실행작성양식1" xfId="3708"/>
    <cellStyle name="_견적조건_추풍령_실행작성양식1_2002년영천도로(이대리)" xfId="3709"/>
    <cellStyle name="_견적조건_추풍령_실행작성양식1_2002년영천도로(이대리)_내역서(오산세교 3공구)" xfId="3710"/>
    <cellStyle name="_견적조건_추풍령_실행작성양식1_2002년영천도로시행" xfId="3711"/>
    <cellStyle name="_견적조건_추풍령_실행작성양식1_2002년영천도로시행_내역서(오산세교 3공구)" xfId="3712"/>
    <cellStyle name="_견적조건_추풍령_실행작성양식1_내역서(오산세교 3공구)" xfId="3713"/>
    <cellStyle name="_견적조건_추풍령_실행작성양식연습" xfId="3714"/>
    <cellStyle name="_견적조건_추풍령_실행작성양식연습_'2001사업계획(3)" xfId="3715"/>
    <cellStyle name="_견적조건_추풍령_실행작성양식연습_'2001사업계획(3)_내역서(오산세교 3공구)" xfId="3716"/>
    <cellStyle name="_견적조건_추풍령_실행작성양식연습_내역서(오산세교 3공구)" xfId="3717"/>
    <cellStyle name="_견적조건_추풍령_실행작성양식연습_잔여실행" xfId="3718"/>
    <cellStyle name="_견적조건_추풍령_실행작성양식연습_잔여실행_내역서(오산세교 3공구)" xfId="3719"/>
    <cellStyle name="_견적조건_추풍령_실행작성양식연습_잔여실행_잔여실행" xfId="3720"/>
    <cellStyle name="_견적조건_추풍령_실행작성양식연습_잔여실행_잔여실행_내역서(오산세교 3공구)" xfId="3721"/>
    <cellStyle name="_견적조건_추풍령_잔여실행" xfId="3722"/>
    <cellStyle name="_견적조건_추풍령_잔여실행_내역서(오산세교 3공구)" xfId="3723"/>
    <cellStyle name="_견적조건_추풍령-1" xfId="3724"/>
    <cellStyle name="_견적조건_추풍령-1_'2000 시공계획1(잔)" xfId="3725"/>
    <cellStyle name="_견적조건_추풍령-1_'2000 시공계획1(잔)_'2001사업계획(3)" xfId="3726"/>
    <cellStyle name="_견적조건_추풍령-1_'2000 시공계획1(잔)_'2001사업계획(3)_내역서(오산세교 3공구)" xfId="3727"/>
    <cellStyle name="_견적조건_추풍령-1_'2000 시공계획1(잔)_내역서(오산세교 3공구)" xfId="3728"/>
    <cellStyle name="_견적조건_추풍령-1_'2001사업계획(2)" xfId="3729"/>
    <cellStyle name="_견적조건_추풍령-1_'2001사업계획(2)_내역서(오산세교 3공구)" xfId="3730"/>
    <cellStyle name="_견적조건_추풍령-1_2002년영천도로(이대리)" xfId="3731"/>
    <cellStyle name="_견적조건_추풍령-1_2002년영천도로(이대리)_내역서(오산세교 3공구)" xfId="3732"/>
    <cellStyle name="_견적조건_추풍령-1_2002년영천도로시행" xfId="3733"/>
    <cellStyle name="_견적조건_추풍령-1_2002년영천도로시행_내역서(오산세교 3공구)" xfId="3734"/>
    <cellStyle name="_견적조건_추풍령-1_내역서(오산세교 3공구)" xfId="3735"/>
    <cellStyle name="_견적조건_추풍령-1_실행" xfId="3736"/>
    <cellStyle name="_견적조건_추풍령-1_실행_내역서(오산세교 3공구)" xfId="3737"/>
    <cellStyle name="_견적조건_추풍령-1_실행작성양식" xfId="3738"/>
    <cellStyle name="_견적조건_추풍령-1_실행작성양식 (1)" xfId="3739"/>
    <cellStyle name="_견적조건_추풍령-1_실행작성양식 (1)_'2001사업계획(3)" xfId="3740"/>
    <cellStyle name="_견적조건_추풍령-1_실행작성양식 (1)_'2001사업계획(3)_내역서(오산세교 3공구)" xfId="3741"/>
    <cellStyle name="_견적조건_추풍령-1_실행작성양식 (1)_내역서(오산세교 3공구)" xfId="3742"/>
    <cellStyle name="_견적조건_추풍령-1_실행작성양식 (1)_잔여실행" xfId="3743"/>
    <cellStyle name="_견적조건_추풍령-1_실행작성양식 (1)_잔여실행_내역서(오산세교 3공구)" xfId="3744"/>
    <cellStyle name="_견적조건_추풍령-1_실행작성양식 (1)_잔여실행_잔여실행" xfId="3745"/>
    <cellStyle name="_견적조건_추풍령-1_실행작성양식 (1)_잔여실행_잔여실행_내역서(오산세교 3공구)" xfId="3746"/>
    <cellStyle name="_견적조건_추풍령-1_실행작성양식_'2001사업계획(3)" xfId="3747"/>
    <cellStyle name="_견적조건_추풍령-1_실행작성양식_'2001사업계획(3)_내역서(오산세교 3공구)" xfId="3748"/>
    <cellStyle name="_견적조건_추풍령-1_실행작성양식_내역서(오산세교 3공구)" xfId="3749"/>
    <cellStyle name="_견적조건_추풍령-1_실행작성양식_잔여실행" xfId="3750"/>
    <cellStyle name="_견적조건_추풍령-1_실행작성양식_잔여실행_내역서(오산세교 3공구)" xfId="3751"/>
    <cellStyle name="_견적조건_추풍령-1_실행작성양식_잔여실행_잔여실행" xfId="3752"/>
    <cellStyle name="_견적조건_추풍령-1_실행작성양식_잔여실행_잔여실행_내역서(오산세교 3공구)" xfId="3753"/>
    <cellStyle name="_견적조건_추풍령-1_실행작성양식1" xfId="3754"/>
    <cellStyle name="_견적조건_추풍령-1_실행작성양식1_2002년영천도로(이대리)" xfId="3755"/>
    <cellStyle name="_견적조건_추풍령-1_실행작성양식1_2002년영천도로(이대리)_내역서(오산세교 3공구)" xfId="3756"/>
    <cellStyle name="_견적조건_추풍령-1_실행작성양식1_2002년영천도로시행" xfId="3757"/>
    <cellStyle name="_견적조건_추풍령-1_실행작성양식1_2002년영천도로시행_내역서(오산세교 3공구)" xfId="3758"/>
    <cellStyle name="_견적조건_추풍령-1_실행작성양식1_내역서(오산세교 3공구)" xfId="3759"/>
    <cellStyle name="_견적조건_추풍령-1_실행작성양식연습" xfId="3760"/>
    <cellStyle name="_견적조건_추풍령-1_실행작성양식연습_'2001사업계획(3)" xfId="3761"/>
    <cellStyle name="_견적조건_추풍령-1_실행작성양식연습_'2001사업계획(3)_내역서(오산세교 3공구)" xfId="3762"/>
    <cellStyle name="_견적조건_추풍령-1_실행작성양식연습_내역서(오산세교 3공구)" xfId="3763"/>
    <cellStyle name="_견적조건_추풍령-1_실행작성양식연습_잔여실행" xfId="3764"/>
    <cellStyle name="_견적조건_추풍령-1_실행작성양식연습_잔여실행_내역서(오산세교 3공구)" xfId="3765"/>
    <cellStyle name="_견적조건_추풍령-1_실행작성양식연습_잔여실행_잔여실행" xfId="3766"/>
    <cellStyle name="_견적조건_추풍령-1_실행작성양식연습_잔여실행_잔여실행_내역서(오산세교 3공구)" xfId="3767"/>
    <cellStyle name="_견적조건_추풍령-1_잔여실행" xfId="3768"/>
    <cellStyle name="_견적조건_추풍령-1_잔여실행_내역서(오산세교 3공구)" xfId="3769"/>
    <cellStyle name="_견적주요사항" xfId="265"/>
    <cellStyle name="_결재양식(목동변경)" xfId="266"/>
    <cellStyle name="_결재자료양식" xfId="267"/>
    <cellStyle name="_결재쪽지" xfId="268"/>
    <cellStyle name="_결재쪽지_▒ 산출근거모음" xfId="269"/>
    <cellStyle name="_결재쪽지_050707 전체내역서(최초)" xfId="270"/>
    <cellStyle name="_결재쪽지_050716 하도분개" xfId="271"/>
    <cellStyle name="_결재쪽지_견적" xfId="272"/>
    <cellStyle name="_결재쪽지_견적_050707 전체내역서(최초)" xfId="273"/>
    <cellStyle name="_결재쪽지_견적_050716 하도분개" xfId="274"/>
    <cellStyle name="_결재쪽지_단가산출근거" xfId="275"/>
    <cellStyle name="_결재쪽지_단가산출근거_▒ 산출근거모음" xfId="276"/>
    <cellStyle name="_결재쪽지_투찰_대둔산" xfId="277"/>
    <cellStyle name="_결재쪽지_투찰_대둔산_050707 전체내역서(최초)" xfId="278"/>
    <cellStyle name="_결재쪽지_투찰_대둔산_050716 하도분개" xfId="279"/>
    <cellStyle name="_경상_강릉과학일반지방산업단지진입도로개설공사(2005.09.13)" xfId="280"/>
    <cellStyle name="_경상비(현장안)" xfId="281"/>
    <cellStyle name="_경상비(현장안최종1)" xfId="282"/>
    <cellStyle name="_계약내역서" xfId="3770"/>
    <cellStyle name="_고군견적보고" xfId="283"/>
    <cellStyle name="_고달교_투찰서" xfId="284"/>
    <cellStyle name="_고달교1" xfId="3771"/>
    <cellStyle name="_고속철도11-1부대품의" xfId="3772"/>
    <cellStyle name="_고철11-1부대현설" xfId="3773"/>
    <cellStyle name="_곡교천가시설" xfId="285"/>
    <cellStyle name="_곡교천교내역" xfId="286"/>
    <cellStyle name="_곡교천교자재집계(과장님)" xfId="287"/>
    <cellStyle name="_골재수량검토" xfId="288"/>
    <cellStyle name="_골재수량검토_2.임목폐기물(1+340~1+446)" xfId="289"/>
    <cellStyle name="_골재수량검토_PET MAT 변경보고" xfId="290"/>
    <cellStyle name="_골재수량검토_PET MAT 변경보고_건강, 연금 보험료" xfId="291"/>
    <cellStyle name="_골재수량검토_PET MAT 변경보고_임목폐" xfId="292"/>
    <cellStyle name="_골재수량검토_PET MAT 변경보고_임목폐기물(1+340~1+446)" xfId="293"/>
    <cellStyle name="_골재수량검토_PET MAT 변경보고_임목폐기물(신창교차로)" xfId="294"/>
    <cellStyle name="_골재수량검토_건강, 연금 보험료" xfId="295"/>
    <cellStyle name="_골재수량검토_곡교천교(가시설수량최종)" xfId="296"/>
    <cellStyle name="_골재수량검토_연약지반수량산출" xfId="297"/>
    <cellStyle name="_골재수량검토_연약지반수량산출_건강, 연금 보험료" xfId="298"/>
    <cellStyle name="_골재수량검토_연약지반수량산출_임목폐" xfId="299"/>
    <cellStyle name="_골재수량검토_연약지반수량산출_임목폐기물(1+340~1+446)" xfId="300"/>
    <cellStyle name="_골재수량검토_연약지반수량산출_임목폐기물(신창교차로)" xfId="301"/>
    <cellStyle name="_골재수량검토_임목폐" xfId="302"/>
    <cellStyle name="_골재수량검토_임목폐기물(1+340~1+446)" xfId="303"/>
    <cellStyle name="_골재수량검토_임목폐기물(신창교차로)" xfId="304"/>
    <cellStyle name="_공내역서" xfId="3774"/>
    <cellStyle name="_공무월간보고" xfId="3775"/>
    <cellStyle name="_공무월간보고_공무정산양식(10월초)" xfId="3776"/>
    <cellStyle name="_공무월간보고_공무정산양식(10월초)_기성내역서" xfId="3777"/>
    <cellStyle name="_공무월간보고_공무정산양식(10월초)_기성내역서_전체계약변경(03)" xfId="3778"/>
    <cellStyle name="_공무월간보고_공무정산양식(10월초)_전체계약변경(03)" xfId="3779"/>
    <cellStyle name="_공무월간보고_공무정산양식(10월초)_포장외건(최종)" xfId="3780"/>
    <cellStyle name="_공무월간보고_기성내역서" xfId="3781"/>
    <cellStyle name="_공무월간보고_기성내역서_전체계약변경(03)" xfId="3782"/>
    <cellStyle name="_공무월간보고_전체계약변경(03)" xfId="3783"/>
    <cellStyle name="_공무월간보고_포장외건(최종)" xfId="3784"/>
    <cellStyle name="_공무정산0104" xfId="3785"/>
    <cellStyle name="_공무정산0104_공무정산양식(10월초)" xfId="3786"/>
    <cellStyle name="_공무정산0104_공무정산양식(10월초)_기성내역서" xfId="3787"/>
    <cellStyle name="_공무정산0104_공무정산양식(10월초)_기성내역서_전체계약변경(03)" xfId="3788"/>
    <cellStyle name="_공무정산0104_공무정산양식(10월초)_전체계약변경(03)" xfId="3789"/>
    <cellStyle name="_공무정산0104_공무정산양식(10월초)_포장외건(최종)" xfId="3790"/>
    <cellStyle name="_공무정산0104_기성내역서" xfId="3791"/>
    <cellStyle name="_공무정산0104_기성내역서_전체계약변경(03)" xfId="3792"/>
    <cellStyle name="_공무정산0104_전체계약변경(03)" xfId="3793"/>
    <cellStyle name="_공무정산0104_포장외건(최종)" xfId="3794"/>
    <cellStyle name="_공문" xfId="305"/>
    <cellStyle name="_공문 " xfId="306"/>
    <cellStyle name="_공사개요" xfId="3795"/>
    <cellStyle name="_공사개요_현장설명서(11공구)" xfId="3796"/>
    <cellStyle name="_공사비대비(전주광양10공구)" xfId="3797"/>
    <cellStyle name="_공사비대비(전주광양9공구)" xfId="3798"/>
    <cellStyle name="_공사현황" xfId="307"/>
    <cellStyle name="_공사현황(2004)" xfId="308"/>
    <cellStyle name="_공주서천4실행" xfId="3799"/>
    <cellStyle name="_광양항2단계(6차)준설(030429)최종" xfId="309"/>
    <cellStyle name="_광주-장성 실행예산" xfId="3800"/>
    <cellStyle name="_광주평동실행" xfId="310"/>
    <cellStyle name="_광주평동품의1" xfId="311"/>
    <cellStyle name="_교각" xfId="312"/>
    <cellStyle name="_교원그룹 낙산 숙박시설 신축공사" xfId="3801"/>
    <cellStyle name="_교좌장치(괴산연풍)" xfId="3802"/>
    <cellStyle name="_구마고속도로 금호~서대구간 확장공사" xfId="3803"/>
    <cellStyle name="_구마고속도로 금호~서대구간 확장공사_강변북로-견적대비" xfId="3804"/>
    <cellStyle name="_구마고속도로 금호~서대구간 확장공사_강변북로-견적대비_집행(산청)" xfId="3805"/>
    <cellStyle name="_구마고속도로 금호~서대구간 확장공사_강변북로-견적대비_집행(산청)_집행(산청)" xfId="3806"/>
    <cellStyle name="_구마고속도로 금호~서대구간 확장공사_견적의뢰" xfId="3807"/>
    <cellStyle name="_구마고속도로 금호~서대구간 확장공사_무안광주2공구-견적대비_집행(산청)" xfId="3808"/>
    <cellStyle name="_구마고속도로 금호~서대구간 확장공사_무안광주2공구-견적대비_집행(산청)_집행(산청)" xfId="3809"/>
    <cellStyle name="_구마고속도로 금호~서대구간 확장공사_실행 검토 (2003.06.11)" xfId="3810"/>
    <cellStyle name="_구마고속도로 금호~서대구간 확장공사_이양능주1공구-견적대비" xfId="3811"/>
    <cellStyle name="_구마고속도로 금호~서대구간 확장공사_이양능주1공구-견적대비_집행(산청)" xfId="3812"/>
    <cellStyle name="_구마고속도로 금호~서대구간 확장공사_이양능주1공구-견적대비_집행(산청)_집행(산청)" xfId="3813"/>
    <cellStyle name="_구마고속도로 금호~서대구간 확장공사_집행(산청)" xfId="3814"/>
    <cellStyle name="_구마고속도로 금호~서대구간 확장공사_집행(산청)_집행(산청)" xfId="3815"/>
    <cellStyle name="_구매팀의뢰" xfId="3816"/>
    <cellStyle name="_구미실행_산출" xfId="313"/>
    <cellStyle name="_구조물(동대병원)" xfId="3817"/>
    <cellStyle name="_국수교수량" xfId="314"/>
    <cellStyle name="_국수교수량_평촌교수량" xfId="315"/>
    <cellStyle name="_군포당동결재양" xfId="316"/>
    <cellStyle name="_궁안교用" xfId="317"/>
    <cellStyle name="_금촌월롱_산출근거" xfId="318"/>
    <cellStyle name="_금호KPAIII(rev0_20030424)" xfId="319"/>
    <cellStyle name="_기성보고" xfId="3818"/>
    <cellStyle name="_기성보고_원덕실행분할" xfId="3819"/>
    <cellStyle name="_기성보고01월" xfId="3820"/>
    <cellStyle name="_기성보고01월_원덕실행분할" xfId="3821"/>
    <cellStyle name="_기성보고12월" xfId="3822"/>
    <cellStyle name="_기성보고12월_원덕실행분할" xfId="3823"/>
    <cellStyle name="_기안" xfId="3824"/>
    <cellStyle name="_기안_운반일위대가" xfId="3825"/>
    <cellStyle name="_기장하수실행1" xfId="320"/>
    <cellStyle name="_기타경비" xfId="3826"/>
    <cellStyle name="_김천교리1(강교)" xfId="3827"/>
    <cellStyle name="_김천우회-견적대비" xfId="3828"/>
    <cellStyle name="_김포우회도로 개설공사" xfId="3829"/>
    <cellStyle name="_김포우회도로 개설공사_강변북로-견적대비_집행(산청)" xfId="3830"/>
    <cellStyle name="_김포우회도로 개설공사_강변북로-견적대비_집행(산청)_집행(산청)" xfId="3831"/>
    <cellStyle name="_김포우회도로 개설공사_견적의뢰" xfId="3832"/>
    <cellStyle name="_김포우회도로 개설공사_무안광주2공구-견적대비" xfId="3833"/>
    <cellStyle name="_김포우회도로 개설공사_무안광주2공구-견적대비_집행(산청)" xfId="3834"/>
    <cellStyle name="_김포우회도로 개설공사_무안광주2공구-견적대비_집행(산청)_집행(산청)" xfId="3835"/>
    <cellStyle name="_김포우회도로 개설공사_실행 검토 (2003.06.11)" xfId="3836"/>
    <cellStyle name="_김포우회도로 개설공사_이양능주1공구-견적대비" xfId="3837"/>
    <cellStyle name="_김포우회도로 개설공사_이양능주1공구-견적대비_집행(산청)_집행(산청)" xfId="3838"/>
    <cellStyle name="_김포우회도로 개설공사_집행(산청)" xfId="3839"/>
    <cellStyle name="_김포우회도로 개설공사_집행(산청)_집행(산청)" xfId="3840"/>
    <cellStyle name="_김해교투찰" xfId="3841"/>
    <cellStyle name="_김해교투찰(1)" xfId="3842"/>
    <cellStyle name="_김해교투찰(1)_원덕실행분할" xfId="3843"/>
    <cellStyle name="_김해교투찰(1)_원덕실행분할_원덕실행분할" xfId="3844"/>
    <cellStyle name="_김해교투찰(김해시)" xfId="3845"/>
    <cellStyle name="_김해교투찰(김해시)_원덕실행분할" xfId="3846"/>
    <cellStyle name="_김해교투찰(김해시)_원덕실행분할_원덕실행분할" xfId="3847"/>
    <cellStyle name="_김해교투찰_원덕실행분할" xfId="3848"/>
    <cellStyle name="_김해교투찰_원덕실행분할_원덕실행분할" xfId="3849"/>
    <cellStyle name="_김해율하1견적보고" xfId="321"/>
    <cellStyle name="_남양-팔탄(+0%)" xfId="322"/>
    <cellStyle name="_남양-팔탄(+0%)_견적보고" xfId="323"/>
    <cellStyle name="_내역" xfId="324"/>
    <cellStyle name="_내역(02.04.16)선우대교" xfId="3850"/>
    <cellStyle name="_내역(02.04.16)선우대교_☆남악2-3공구가실행" xfId="3851"/>
    <cellStyle name="_내역(02.04.16)선우대교_☆남악2-3공구가실행_3-1(금강)-여의도 세우회관 철거공사" xfId="3852"/>
    <cellStyle name="_내역(02.04.16)선우대교_☆남악2-3공구가실행_견적" xfId="3853"/>
    <cellStyle name="_내역(02.04.16)선우대교_☆남악2-3공구가실행_현장설명서(11공구)" xfId="3854"/>
    <cellStyle name="_내역(02.04.16)선우대교_3-1(금강)-여의도 세우회관 철거공사" xfId="3855"/>
    <cellStyle name="_내역(02.04.16)선우대교_견적" xfId="3856"/>
    <cellStyle name="_내역(02.04.16)선우대교_현장설명서(11공구)" xfId="3857"/>
    <cellStyle name="_내역(02.04.17)선우대교" xfId="3858"/>
    <cellStyle name="_내역(02.04.17)선우대교_☆남악2-3공구가실행" xfId="3859"/>
    <cellStyle name="_내역(02.04.17)선우대교_☆남악2-3공구가실행_3-1(금강)-여의도 세우회관 철거공사" xfId="3860"/>
    <cellStyle name="_내역(02.04.17)선우대교_☆남악2-3공구가실행_견적" xfId="3861"/>
    <cellStyle name="_내역(02.04.17)선우대교_☆남악2-3공구가실행_현장설명서(11공구)" xfId="3862"/>
    <cellStyle name="_내역(02.04.17)선우대교_3-1(금강)-여의도 세우회관 철거공사" xfId="3863"/>
    <cellStyle name="_내역(02.04.17)선우대교_견적" xfId="3864"/>
    <cellStyle name="_내역(02.04.17)선우대교_현장설명서(11공구)" xfId="3865"/>
    <cellStyle name="_내역(02.04.17)추모공원" xfId="3866"/>
    <cellStyle name="_내역(02.04.17)추모공원_☆남악2-3공구가실행" xfId="3867"/>
    <cellStyle name="_내역(02.04.17)추모공원_☆남악2-3공구가실행_3-1(금강)-여의도 세우회관 철거공사" xfId="3868"/>
    <cellStyle name="_내역(02.04.17)추모공원_☆남악2-3공구가실행_견적" xfId="3869"/>
    <cellStyle name="_내역(02.04.17)추모공원_☆남악2-3공구가실행_현장설명서(11공구)" xfId="3870"/>
    <cellStyle name="_내역(02.04.17)추모공원_3-1(금강)-여의도 세우회관 철거공사" xfId="3871"/>
    <cellStyle name="_내역(02.04.17)추모공원_견적" xfId="3872"/>
    <cellStyle name="_내역(02.04.17)추모공원_현장설명서(11공구)" xfId="3873"/>
    <cellStyle name="_내역(02.09.30)신령-영천(2공구)" xfId="3874"/>
    <cellStyle name="_내역(02.09.30)신령-영천(2공구)_☆남악2-3공구가실행" xfId="3875"/>
    <cellStyle name="_내역(02.09.30)신령-영천(2공구)_☆남악2-3공구가실행_3-1(금강)-여의도 세우회관 철거공사" xfId="3876"/>
    <cellStyle name="_내역(02.09.30)신령-영천(2공구)_☆남악2-3공구가실행_견적" xfId="3877"/>
    <cellStyle name="_내역(02.09.30)신령-영천(2공구)_☆남악2-3공구가실행_현장설명서(11공구)" xfId="3878"/>
    <cellStyle name="_내역(02.09.30)신령-영천(2공구)_3-1(금강)-여의도 세우회관 철거공사" xfId="3879"/>
    <cellStyle name="_내역(02.09.30)신령-영천(2공구)_견적" xfId="3880"/>
    <cellStyle name="_내역(02.09.30)신령-영천(2공구)_현장설명서(11공구)" xfId="3881"/>
    <cellStyle name="_내역(02.10.14)신령-영천(2공구)-0.3312" xfId="3882"/>
    <cellStyle name="_내역(02.10.14)신령-영천(2공구)-0.3312_☆남악2-3공구가실행" xfId="3883"/>
    <cellStyle name="_내역(02.10.14)신령-영천(2공구)-0.3312_☆남악2-3공구가실행_3-1(금강)-여의도 세우회관 철거공사" xfId="3884"/>
    <cellStyle name="_내역(02.10.14)신령-영천(2공구)-0.3312_☆남악2-3공구가실행_견적" xfId="3885"/>
    <cellStyle name="_내역(02.10.14)신령-영천(2공구)-0.3312_☆남악2-3공구가실행_현장설명서(11공구)" xfId="3886"/>
    <cellStyle name="_내역(02.10.14)신령-영천(2공구)-0.3312_3-1(금강)-여의도 세우회관 철거공사" xfId="3887"/>
    <cellStyle name="_내역(02.10.14)신령-영천(2공구)-0.3312_견적" xfId="3888"/>
    <cellStyle name="_내역(02.10.14)신령-영천(2공구)-0.3312_현장설명서(11공구)" xfId="3889"/>
    <cellStyle name="_내역(02.11.07)강변북로(청담대교-성수대교)확장공사" xfId="3890"/>
    <cellStyle name="_내역(02.11.07)강변북로(청담대교-성수대교)확장공사_☆남악2-3공구가실행" xfId="3891"/>
    <cellStyle name="_내역(02.11.07)강변북로(청담대교-성수대교)확장공사_☆남악2-3공구가실행_3-1(금강)-여의도 세우회관 철거공사" xfId="3892"/>
    <cellStyle name="_내역(02.11.07)강변북로(청담대교-성수대교)확장공사_☆남악2-3공구가실행_견적" xfId="3893"/>
    <cellStyle name="_내역(02.11.07)강변북로(청담대교-성수대교)확장공사_☆남악2-3공구가실행_현장설명서(11공구)" xfId="3894"/>
    <cellStyle name="_내역(02.11.07)강변북로(청담대교-성수대교)확장공사_3-1(금강)-여의도 세우회관 철거공사" xfId="3895"/>
    <cellStyle name="_내역(02.11.07)강변북로(청담대교-성수대교)확장공사_견적" xfId="3896"/>
    <cellStyle name="_내역(02.11.07)강변북로(청담대교-성수대교)확장공사_현장설명서(11공구)" xfId="3897"/>
    <cellStyle name="_내역(02.11.27)무안~광주간 건설공사(제2공구)투찰" xfId="3898"/>
    <cellStyle name="_내역(02.11.27)무안~광주간 건설공사(제2공구)투찰_☆남악2-3공구가실행" xfId="3899"/>
    <cellStyle name="_내역(02.11.27)무안~광주간 건설공사(제2공구)투찰_☆남악2-3공구가실행_3-1(금강)-여의도 세우회관 철거공사" xfId="3900"/>
    <cellStyle name="_내역(02.11.27)무안~광주간 건설공사(제2공구)투찰_☆남악2-3공구가실행_견적" xfId="3901"/>
    <cellStyle name="_내역(02.11.27)무안~광주간 건설공사(제2공구)투찰_☆남악2-3공구가실행_현장설명서(11공구)" xfId="3902"/>
    <cellStyle name="_내역(02.11.27)무안~광주간 건설공사(제2공구)투찰_3-1(금강)-여의도 세우회관 철거공사" xfId="3903"/>
    <cellStyle name="_내역(02.11.27)무안~광주간 건설공사(제2공구)투찰_견적" xfId="3904"/>
    <cellStyle name="_내역(02.11.27)무안~광주간 건설공사(제2공구)투찰_현장설명서(11공구)" xfId="3905"/>
    <cellStyle name="_내역-9공구" xfId="3906"/>
    <cellStyle name="_내역-9공구_강변북로-견적대비" xfId="3907"/>
    <cellStyle name="_내역-9공구_강변북로-견적대비_집행(산청)" xfId="3908"/>
    <cellStyle name="_내역-9공구_강변북로-견적대비_집행(산청)_집행(산청)" xfId="3909"/>
    <cellStyle name="_내역-9공구_견적의뢰" xfId="3910"/>
    <cellStyle name="_내역-9공구_무안광주2공구-견적대비" xfId="3911"/>
    <cellStyle name="_내역-9공구_무안광주2공구-견적대비_집행(산청)" xfId="3912"/>
    <cellStyle name="_내역-9공구_무안광주2공구-견적대비_집행(산청)_집행(산청)" xfId="3913"/>
    <cellStyle name="_내역-9공구_실행 검토 (2003.06.11)" xfId="3914"/>
    <cellStyle name="_내역-9공구_이양능주1공구-견적대비" xfId="3915"/>
    <cellStyle name="_내역-9공구_이양능주1공구-견적대비_집행(산청)" xfId="3916"/>
    <cellStyle name="_내역-9공구_이양능주1공구-견적대비_집행(산청)_집행(산청)" xfId="3917"/>
    <cellStyle name="_내역-9공구_집행(산청)" xfId="3918"/>
    <cellStyle name="_내역-9공구_집행(산청)_집행(산청)" xfId="3919"/>
    <cellStyle name="_내역-BASF_TDI-추가공사4(본)실행" xfId="325"/>
    <cellStyle name="_내역-BASF_TDI-추가공사4(본)실행_산출근거_경인교대" xfId="326"/>
    <cellStyle name="_내역-BASF_TDI-추가공사4(본)실행_산출근거-충북권주배관(1공구)" xfId="327"/>
    <cellStyle name="_내역-BASF_TDI-추가공사4(본)실행_산출근거-충북권주배관(1공구)_산출근거-충북권주배관(2공구)" xfId="328"/>
    <cellStyle name="_내역-BASF_TDI-추가공사4(본)실행_산출근거-충북권주배관(1공구)_산출근거-충북권주배관(2공구)_산출근거_경인교대" xfId="329"/>
    <cellStyle name="_내역및수량(전면도로)1-11" xfId="3920"/>
    <cellStyle name="_내역및수량(전면도로)1-19" xfId="3921"/>
    <cellStyle name="_내역및수량산출서(실적)" xfId="3922"/>
    <cellStyle name="_내역및수량산출서(위례성길)-new" xfId="3923"/>
    <cellStyle name="_내역서" xfId="330"/>
    <cellStyle name="_내역서(밀양시)" xfId="3924"/>
    <cellStyle name="_내역서(소음기 추가 및 덕트 추가) 제출" xfId="331"/>
    <cellStyle name="_노천1지구1공구" xfId="332"/>
    <cellStyle name="_노천1지구2공구" xfId="333"/>
    <cellStyle name="_노천1지구2공구_사본 - 하마2교-수량" xfId="334"/>
    <cellStyle name="_노천1지구2공구_사본 - 하마2교-수량_가들2교수량" xfId="335"/>
    <cellStyle name="_노천1지구2공구_사본 - 하마2교-수량_가들2교수량_행정교토공수량" xfId="336"/>
    <cellStyle name="_노천1지구2공구_하마1교-수량" xfId="337"/>
    <cellStyle name="_노천1지구2공구_하마1교-수량_가들2교수량" xfId="338"/>
    <cellStyle name="_노천1지구2공구_하마1교-수량_가들2교수량_행정교토공수량" xfId="339"/>
    <cellStyle name="_노천1지구2공구_하마2교-수량" xfId="340"/>
    <cellStyle name="_노천1지구2공구_하마2교-수량_가들2교수량" xfId="341"/>
    <cellStyle name="_노천1지구2공구_하마2교-수량_가들2교수량_행정교토공수량" xfId="342"/>
    <cellStyle name="_노천1지구2공구_하마읍3교대" xfId="343"/>
    <cellStyle name="_노천1지구2공구_하마읍3교대_가들2교수량" xfId="344"/>
    <cellStyle name="_노천1지구2공구_하마읍3교대_가들2교수량_행정교토공수량" xfId="345"/>
    <cellStyle name="_노천1지구2공구_하마읍3교토공" xfId="346"/>
    <cellStyle name="_노천1지구2공구_하마읍3교토공_가들2교수량" xfId="347"/>
    <cellStyle name="_노천1지구2공구_하마읍3교토공_가들2교수량_행정교토공수량" xfId="348"/>
    <cellStyle name="_노천1지구2공구_행정교토공수량" xfId="349"/>
    <cellStyle name="_노천3지구3공구" xfId="350"/>
    <cellStyle name="_다대항견적서(삼락ic~덕천ic)" xfId="351"/>
    <cellStyle name="_단가승인" xfId="352"/>
    <cellStyle name="_단가승인(가교)" xfId="353"/>
    <cellStyle name="_달산대학用" xfId="354"/>
    <cellStyle name="_당양북하부대" xfId="3925"/>
    <cellStyle name="_당양북하부대_1" xfId="3926"/>
    <cellStyle name="_당양북하부대_2" xfId="3927"/>
    <cellStyle name="_당양북하부대_3" xfId="3928"/>
    <cellStyle name="_당양북하부대_3_내역서(오산세교 3공구)" xfId="3929"/>
    <cellStyle name="_당진-대전2공구-1(업체명)" xfId="3930"/>
    <cellStyle name="_당진-대전2공구-1(업체명)_견적의뢰" xfId="3931"/>
    <cellStyle name="_당진-대전2공구-1(업체명)_실행 검토 (2003.06.11)" xfId="3932"/>
    <cellStyle name="_당진대전7부대품의" xfId="3933"/>
    <cellStyle name="_대로2-19호선견적서" xfId="355"/>
    <cellStyle name="_대안투찰내역(0221)" xfId="3934"/>
    <cellStyle name="_대안투찰내역(0221)_3-1(금강)-여의도 세우회관 철거공사" xfId="3935"/>
    <cellStyle name="_대안투찰내역(0221)_견적" xfId="3936"/>
    <cellStyle name="_대안투찰내역(0221)_현장설명서(11공구)" xfId="3937"/>
    <cellStyle name="_대안투찰내역(0223)" xfId="3938"/>
    <cellStyle name="_대안투찰내역(0223)_3-1(금강)-여의도 세우회관 철거공사" xfId="3939"/>
    <cellStyle name="_대안투찰내역(0223)_견적" xfId="3940"/>
    <cellStyle name="_대안투찰내역(0223)_현장설명서(11공구)" xfId="3941"/>
    <cellStyle name="_대안투찰내역(확정본0226)" xfId="3942"/>
    <cellStyle name="_대안투찰내역(확정본0226)_3-1(금강)-여의도 세우회관 철거공사" xfId="3943"/>
    <cellStyle name="_대안투찰내역(확정본0226)_견적" xfId="3944"/>
    <cellStyle name="_대안투찰내역(확정본0226)_현장설명서(11공구)" xfId="3945"/>
    <cellStyle name="_대호" xfId="356"/>
    <cellStyle name="_대호_2007년 선급금" xfId="357"/>
    <cellStyle name="_대호_2009년 선금급 사용 계획서" xfId="358"/>
    <cellStyle name="_대호_견적업체(행정중심복합도시)" xfId="3946"/>
    <cellStyle name="_대호_견적업체1(청주율량2지구 1공구)" xfId="3947"/>
    <cellStyle name="_대호_견적업체1(호남지선)" xfId="3948"/>
    <cellStyle name="_대호_견적업체명부" xfId="3949"/>
    <cellStyle name="_대호_견적업체명부(김포양촌4공구)" xfId="3950"/>
    <cellStyle name="_대호_대림거제09-05(감독지시서 관련)" xfId="359"/>
    <cellStyle name="_덕포연하(집행)" xfId="3951"/>
    <cellStyle name="_덕포연하(투찰)-1" xfId="3952"/>
    <cellStyle name="_도7결재양1" xfId="360"/>
    <cellStyle name="_도고천품의안11" xfId="361"/>
    <cellStyle name="_도고천품의안11_1" xfId="362"/>
    <cellStyle name="_도고천품의안11_광주평동실행" xfId="363"/>
    <cellStyle name="_도고천품의안11_광주평동품의1" xfId="364"/>
    <cellStyle name="_도고천품의안11_송학실행안" xfId="365"/>
    <cellStyle name="_도고천품의안11_송학하수품의(설계넣고)" xfId="366"/>
    <cellStyle name="_도곡1교 교대 수량" xfId="367"/>
    <cellStyle name="_도곡1교 교대 수량_사본 - 하마2교-수량" xfId="368"/>
    <cellStyle name="_도곡1교 교대 수량_사본 - 하마2교-수량_가들2교수량" xfId="369"/>
    <cellStyle name="_도곡1교 교대 수량_사본 - 하마2교-수량_가들2교수량_행정교토공수량" xfId="370"/>
    <cellStyle name="_도곡1교 교대 수량_하마1교-수량" xfId="371"/>
    <cellStyle name="_도곡1교 교대 수량_하마1교-수량_가들2교수량" xfId="372"/>
    <cellStyle name="_도곡1교 교대 수량_하마1교-수량_가들2교수량_행정교토공수량" xfId="373"/>
    <cellStyle name="_도곡1교 교대 수량_하마2교-수량" xfId="374"/>
    <cellStyle name="_도곡1교 교대 수량_하마2교-수량_가들2교수량" xfId="375"/>
    <cellStyle name="_도곡1교 교대 수량_하마2교-수량_가들2교수량_행정교토공수량" xfId="376"/>
    <cellStyle name="_도곡1교 교대 수량_하마읍3교대" xfId="377"/>
    <cellStyle name="_도곡1교 교대 수량_하마읍3교대_가들2교수량" xfId="378"/>
    <cellStyle name="_도곡1교 교대 수량_하마읍3교대_가들2교수량_행정교토공수량" xfId="379"/>
    <cellStyle name="_도곡1교 교대 수량_하마읍3교토공" xfId="380"/>
    <cellStyle name="_도곡1교 교대 수량_하마읍3교토공_가들2교수량" xfId="381"/>
    <cellStyle name="_도곡1교 교대 수량_하마읍3교토공_가들2교수량_행정교토공수량" xfId="382"/>
    <cellStyle name="_도곡1교 교대 수량_행정교토공수량" xfId="383"/>
    <cellStyle name="_도곡1교 교대(시점) 수량" xfId="384"/>
    <cellStyle name="_도곡1교 교대(시점) 수량_사본 - 하마2교-수량" xfId="385"/>
    <cellStyle name="_도곡1교 교대(시점) 수량_사본 - 하마2교-수량_가들2교수량" xfId="386"/>
    <cellStyle name="_도곡1교 교대(시점) 수량_사본 - 하마2교-수량_가들2교수량_행정교토공수량" xfId="387"/>
    <cellStyle name="_도곡1교 교대(시점) 수량_하마1교-수량" xfId="388"/>
    <cellStyle name="_도곡1교 교대(시점) 수량_하마1교-수량_가들2교수량" xfId="389"/>
    <cellStyle name="_도곡1교 교대(시점) 수량_하마1교-수량_가들2교수량_행정교토공수량" xfId="390"/>
    <cellStyle name="_도곡1교 교대(시점) 수량_하마2교-수량" xfId="391"/>
    <cellStyle name="_도곡1교 교대(시점) 수량_하마2교-수량_가들2교수량" xfId="392"/>
    <cellStyle name="_도곡1교 교대(시점) 수량_하마2교-수량_가들2교수량_행정교토공수량" xfId="393"/>
    <cellStyle name="_도곡1교 교대(시점) 수량_하마읍3교대" xfId="394"/>
    <cellStyle name="_도곡1교 교대(시점) 수량_하마읍3교대_가들2교수량" xfId="395"/>
    <cellStyle name="_도곡1교 교대(시점) 수량_하마읍3교대_가들2교수량_행정교토공수량" xfId="396"/>
    <cellStyle name="_도곡1교 교대(시점) 수량_하마읍3교토공" xfId="397"/>
    <cellStyle name="_도곡1교 교대(시점) 수량_하마읍3교토공_가들2교수량" xfId="398"/>
    <cellStyle name="_도곡1교 교대(시점) 수량_하마읍3교토공_가들2교수량_행정교토공수량" xfId="399"/>
    <cellStyle name="_도곡1교 교대(시점) 수량_행정교토공수량" xfId="400"/>
    <cellStyle name="_도곡1교 하부공 수량" xfId="401"/>
    <cellStyle name="_도곡1교 하부공 수량_사본 - 하마2교-수량" xfId="402"/>
    <cellStyle name="_도곡1교 하부공 수량_사본 - 하마2교-수량_가들2교수량" xfId="403"/>
    <cellStyle name="_도곡1교 하부공 수량_사본 - 하마2교-수량_가들2교수량_행정교토공수량" xfId="404"/>
    <cellStyle name="_도곡1교 하부공 수량_하마1교-수량" xfId="405"/>
    <cellStyle name="_도곡1교 하부공 수량_하마1교-수량_가들2교수량" xfId="406"/>
    <cellStyle name="_도곡1교 하부공 수량_하마1교-수량_가들2교수량_행정교토공수량" xfId="407"/>
    <cellStyle name="_도곡1교 하부공 수량_하마2교-수량" xfId="408"/>
    <cellStyle name="_도곡1교 하부공 수량_하마2교-수량_가들2교수량" xfId="409"/>
    <cellStyle name="_도곡1교 하부공 수량_하마2교-수량_가들2교수량_행정교토공수량" xfId="410"/>
    <cellStyle name="_도곡1교 하부공 수량_하마읍3교대" xfId="411"/>
    <cellStyle name="_도곡1교 하부공 수량_하마읍3교대_가들2교수량" xfId="412"/>
    <cellStyle name="_도곡1교 하부공 수량_하마읍3교대_가들2교수량_행정교토공수량" xfId="413"/>
    <cellStyle name="_도곡1교 하부공 수량_하마읍3교토공" xfId="414"/>
    <cellStyle name="_도곡1교 하부공 수량_하마읍3교토공_가들2교수량" xfId="415"/>
    <cellStyle name="_도곡1교 하부공 수량_하마읍3교토공_가들2교수량_행정교토공수량" xfId="416"/>
    <cellStyle name="_도곡1교 하부공 수량_행정교토공수량" xfId="417"/>
    <cellStyle name="_도곡2교 교대 수량" xfId="418"/>
    <cellStyle name="_도곡2교 교대 수량_사본 - 하마2교-수량" xfId="419"/>
    <cellStyle name="_도곡2교 교대 수량_사본 - 하마2교-수량_가들2교수량" xfId="420"/>
    <cellStyle name="_도곡2교 교대 수량_사본 - 하마2교-수량_가들2교수량_행정교토공수량" xfId="421"/>
    <cellStyle name="_도곡2교 교대 수량_하마1교-수량" xfId="422"/>
    <cellStyle name="_도곡2교 교대 수량_하마1교-수량_가들2교수량" xfId="423"/>
    <cellStyle name="_도곡2교 교대 수량_하마1교-수량_가들2교수량_행정교토공수량" xfId="424"/>
    <cellStyle name="_도곡2교 교대 수량_하마2교-수량" xfId="425"/>
    <cellStyle name="_도곡2교 교대 수량_하마2교-수량_가들2교수량" xfId="426"/>
    <cellStyle name="_도곡2교 교대 수량_하마2교-수량_가들2교수량_행정교토공수량" xfId="427"/>
    <cellStyle name="_도곡2교 교대 수량_하마읍3교대" xfId="428"/>
    <cellStyle name="_도곡2교 교대 수량_하마읍3교대_가들2교수량" xfId="429"/>
    <cellStyle name="_도곡2교 교대 수량_하마읍3교대_가들2교수량_행정교토공수량" xfId="430"/>
    <cellStyle name="_도곡2교 교대 수량_하마읍3교토공" xfId="431"/>
    <cellStyle name="_도곡2교 교대 수량_하마읍3교토공_가들2교수량" xfId="432"/>
    <cellStyle name="_도곡2교 교대 수량_하마읍3교토공_가들2교수량_행정교토공수량" xfId="433"/>
    <cellStyle name="_도곡2교 교대 수량_행정교토공수량" xfId="434"/>
    <cellStyle name="_도곡2교 교대(종점) 수량" xfId="435"/>
    <cellStyle name="_도곡2교 교대(종점) 수량_사본 - 하마2교-수량" xfId="436"/>
    <cellStyle name="_도곡2교 교대(종점) 수량_사본 - 하마2교-수량_가들2교수량" xfId="437"/>
    <cellStyle name="_도곡2교 교대(종점) 수량_사본 - 하마2교-수량_가들2교수량_행정교토공수량" xfId="438"/>
    <cellStyle name="_도곡2교 교대(종점) 수량_하마1교-수량" xfId="439"/>
    <cellStyle name="_도곡2교 교대(종점) 수량_하마1교-수량_가들2교수량" xfId="440"/>
    <cellStyle name="_도곡2교 교대(종점) 수량_하마1교-수량_가들2교수량_행정교토공수량" xfId="441"/>
    <cellStyle name="_도곡2교 교대(종점) 수량_하마2교-수량" xfId="442"/>
    <cellStyle name="_도곡2교 교대(종점) 수량_하마2교-수량_가들2교수량" xfId="443"/>
    <cellStyle name="_도곡2교 교대(종점) 수량_하마2교-수량_가들2교수량_행정교토공수량" xfId="444"/>
    <cellStyle name="_도곡2교 교대(종점) 수량_하마읍3교대" xfId="445"/>
    <cellStyle name="_도곡2교 교대(종점) 수량_하마읍3교대_가들2교수량" xfId="446"/>
    <cellStyle name="_도곡2교 교대(종점) 수량_하마읍3교대_가들2교수량_행정교토공수량" xfId="447"/>
    <cellStyle name="_도곡2교 교대(종점) 수량_하마읍3교토공" xfId="448"/>
    <cellStyle name="_도곡2교 교대(종점) 수량_하마읍3교토공_가들2교수량" xfId="449"/>
    <cellStyle name="_도곡2교 교대(종점) 수량_하마읍3교토공_가들2교수량_행정교토공수량" xfId="450"/>
    <cellStyle name="_도곡2교 교대(종점) 수량_행정교토공수량" xfId="451"/>
    <cellStyle name="_도곡3교 교대 수량" xfId="452"/>
    <cellStyle name="_도곡3교 교대 수량_사본 - 하마2교-수량" xfId="453"/>
    <cellStyle name="_도곡3교 교대 수량_사본 - 하마2교-수량_가들2교수량" xfId="454"/>
    <cellStyle name="_도곡3교 교대 수량_사본 - 하마2교-수량_가들2교수량_행정교토공수량" xfId="455"/>
    <cellStyle name="_도곡3교 교대 수량_하마1교-수량" xfId="456"/>
    <cellStyle name="_도곡3교 교대 수량_하마1교-수량_가들2교수량" xfId="457"/>
    <cellStyle name="_도곡3교 교대 수량_하마1교-수량_가들2교수량_행정교토공수량" xfId="458"/>
    <cellStyle name="_도곡3교 교대 수량_하마2교-수량" xfId="459"/>
    <cellStyle name="_도곡3교 교대 수량_하마2교-수량_가들2교수량" xfId="460"/>
    <cellStyle name="_도곡3교 교대 수량_하마2교-수량_가들2교수량_행정교토공수량" xfId="461"/>
    <cellStyle name="_도곡3교 교대 수량_하마읍3교대" xfId="462"/>
    <cellStyle name="_도곡3교 교대 수량_하마읍3교대_가들2교수량" xfId="463"/>
    <cellStyle name="_도곡3교 교대 수량_하마읍3교대_가들2교수량_행정교토공수량" xfId="464"/>
    <cellStyle name="_도곡3교 교대 수량_하마읍3교토공" xfId="465"/>
    <cellStyle name="_도곡3교 교대 수량_하마읍3교토공_가들2교수량" xfId="466"/>
    <cellStyle name="_도곡3교 교대 수량_하마읍3교토공_가들2교수량_행정교토공수량" xfId="467"/>
    <cellStyle name="_도곡3교 교대 수량_행정교토공수량" xfId="468"/>
    <cellStyle name="_도곡4교 하부공 수량" xfId="469"/>
    <cellStyle name="_도곡4교 하부공 수량_사본 - 하마2교-수량" xfId="470"/>
    <cellStyle name="_도곡4교 하부공 수량_사본 - 하마2교-수량_가들2교수량" xfId="471"/>
    <cellStyle name="_도곡4교 하부공 수량_사본 - 하마2교-수량_가들2교수량_행정교토공수량" xfId="472"/>
    <cellStyle name="_도곡4교 하부공 수량_하마1교-수량" xfId="473"/>
    <cellStyle name="_도곡4교 하부공 수량_하마1교-수량_가들2교수량" xfId="474"/>
    <cellStyle name="_도곡4교 하부공 수량_하마1교-수량_가들2교수량_행정교토공수량" xfId="475"/>
    <cellStyle name="_도곡4교 하부공 수량_하마2교-수량" xfId="476"/>
    <cellStyle name="_도곡4교 하부공 수량_하마2교-수량_가들2교수량" xfId="477"/>
    <cellStyle name="_도곡4교 하부공 수량_하마2교-수량_가들2교수량_행정교토공수량" xfId="478"/>
    <cellStyle name="_도곡4교 하부공 수량_하마읍3교대" xfId="479"/>
    <cellStyle name="_도곡4교 하부공 수량_하마읍3교대_가들2교수량" xfId="480"/>
    <cellStyle name="_도곡4교 하부공 수량_하마읍3교대_가들2교수량_행정교토공수량" xfId="481"/>
    <cellStyle name="_도곡4교 하부공 수량_하마읍3교토공" xfId="482"/>
    <cellStyle name="_도곡4교 하부공 수량_하마읍3교토공_가들2교수량" xfId="483"/>
    <cellStyle name="_도곡4교 하부공 수량_하마읍3교토공_가들2교수량_행정교토공수량" xfId="484"/>
    <cellStyle name="_도곡4교 하부공 수량_행정교토공수량" xfId="485"/>
    <cellStyle name="_도곡교 교대 수량" xfId="486"/>
    <cellStyle name="_도곡교 교대 수량_사본 - 하마2교-수량" xfId="487"/>
    <cellStyle name="_도곡교 교대 수량_사본 - 하마2교-수량_가들2교수량" xfId="488"/>
    <cellStyle name="_도곡교 교대 수량_사본 - 하마2교-수량_가들2교수량_행정교토공수량" xfId="489"/>
    <cellStyle name="_도곡교 교대 수량_하마1교-수량" xfId="490"/>
    <cellStyle name="_도곡교 교대 수량_하마1교-수량_가들2교수량" xfId="491"/>
    <cellStyle name="_도곡교 교대 수량_하마1교-수량_가들2교수량_행정교토공수량" xfId="492"/>
    <cellStyle name="_도곡교 교대 수량_하마2교-수량" xfId="493"/>
    <cellStyle name="_도곡교 교대 수량_하마2교-수량_가들2교수량" xfId="494"/>
    <cellStyle name="_도곡교 교대 수량_하마2교-수량_가들2교수량_행정교토공수량" xfId="495"/>
    <cellStyle name="_도곡교 교대 수량_하마읍3교대" xfId="496"/>
    <cellStyle name="_도곡교 교대 수량_하마읍3교대_가들2교수량" xfId="497"/>
    <cellStyle name="_도곡교 교대 수량_하마읍3교대_가들2교수량_행정교토공수량" xfId="498"/>
    <cellStyle name="_도곡교 교대 수량_하마읍3교토공" xfId="499"/>
    <cellStyle name="_도곡교 교대 수량_하마읍3교토공_가들2교수량" xfId="500"/>
    <cellStyle name="_도곡교 교대 수량_하마읍3교토공_가들2교수량_행정교토공수량" xfId="501"/>
    <cellStyle name="_도곡교 교대 수량_행정교토공수량" xfId="502"/>
    <cellStyle name="_도급내역서(1회변경)" xfId="503"/>
    <cellStyle name="_도급실행0211" xfId="3953"/>
    <cellStyle name="_도급실행0211_3-1(금강)-여의도 세우회관 철거공사" xfId="3954"/>
    <cellStyle name="_도급실행0211_견적" xfId="3955"/>
    <cellStyle name="_도급실행0211_현장설명서(11공구)" xfId="3956"/>
    <cellStyle name="_도원동내역및수량산출서(0813)" xfId="3957"/>
    <cellStyle name="_동수원-견적" xfId="504"/>
    <cellStyle name="_둔전~삼계리내역서(가로등)-수정" xfId="3958"/>
    <cellStyle name="_라멘교 토공" xfId="3959"/>
    <cellStyle name="_마가레트 호텔" xfId="3960"/>
    <cellStyle name="_마들길가로등개량공사(계약)" xfId="3961"/>
    <cellStyle name="_마산우매투찰-last" xfId="505"/>
    <cellStyle name="_말띠고개" xfId="506"/>
    <cellStyle name="_말띠고개(수정)" xfId="3962"/>
    <cellStyle name="_매정견적보고" xfId="507"/>
    <cellStyle name="_명암지도로실행" xfId="508"/>
    <cellStyle name="_무안광주2공구-견적대비" xfId="3963"/>
    <cellStyle name="_무안광주2공구-견적대비_집행(산청)" xfId="3964"/>
    <cellStyle name="_무안광주2공구-견적대비_집행(산청)_집행(산청)" xfId="3965"/>
    <cellStyle name="_문의 미천 가로등" xfId="3966"/>
    <cellStyle name="_물푸기투자분석" xfId="509"/>
    <cellStyle name="_방동" xfId="3967"/>
    <cellStyle name="_방동_03구조~1" xfId="3968"/>
    <cellStyle name="_방동_03구조~1_라멘교 토공" xfId="3969"/>
    <cellStyle name="_방동_03구조~1_포장" xfId="3970"/>
    <cellStyle name="_방동_03구조~1_포장_라멘교 토공" xfId="3971"/>
    <cellStyle name="_방동_03구조물공" xfId="3972"/>
    <cellStyle name="_방동_03구조물공_라멘교 토공" xfId="3973"/>
    <cellStyle name="_방동_03구조물공_포장" xfId="3974"/>
    <cellStyle name="_방동_03구조물공_포장_라멘교 토공" xfId="3975"/>
    <cellStyle name="_방동_동막리소교량" xfId="3976"/>
    <cellStyle name="_방동_동막리소교량_라멘교 토공" xfId="3977"/>
    <cellStyle name="_방동_동막리소교량_포장" xfId="3978"/>
    <cellStyle name="_방동_동막리소교량_포장_라멘교 토공" xfId="3979"/>
    <cellStyle name="_방동_라멘교 토공" xfId="3980"/>
    <cellStyle name="_방동_마현12~1" xfId="3981"/>
    <cellStyle name="_방동_마현12~1_라멘교 토공" xfId="3982"/>
    <cellStyle name="_방동_마현12~1_포장" xfId="3983"/>
    <cellStyle name="_방동_마현12~1_포장_라멘교 토공" xfId="3984"/>
    <cellStyle name="_방동_문혜3리" xfId="3985"/>
    <cellStyle name="_방동_문혜3리_라멘교 토공" xfId="3986"/>
    <cellStyle name="_방동_문혜3리_포장" xfId="3987"/>
    <cellStyle name="_방동_문혜3리_포장_라멘교 토공" xfId="3988"/>
    <cellStyle name="_방동_방동" xfId="3989"/>
    <cellStyle name="_방동_방동_라멘교 토공" xfId="3990"/>
    <cellStyle name="_방동_방동_포장" xfId="3991"/>
    <cellStyle name="_방동_방동_포장_라멘교 토공" xfId="3992"/>
    <cellStyle name="_방동_산양2리지구" xfId="3993"/>
    <cellStyle name="_방동_산양2리지구_라멘교 토공" xfId="3994"/>
    <cellStyle name="_방동_산양2리지구_포장" xfId="3995"/>
    <cellStyle name="_방동_산양2리지구_포장_라멘교 토공" xfId="3996"/>
    <cellStyle name="_방동_산양리지구" xfId="3997"/>
    <cellStyle name="_방동_산양리지구_라멘교 토공" xfId="3998"/>
    <cellStyle name="_방동_산양리지구_포장" xfId="3999"/>
    <cellStyle name="_방동_산양리지구_포장_라멘교 토공" xfId="4000"/>
    <cellStyle name="_방동_서상2리" xfId="4001"/>
    <cellStyle name="_방동_서상2리_라멘교 토공" xfId="4002"/>
    <cellStyle name="_방동_서상2리_포장" xfId="4003"/>
    <cellStyle name="_방동_서상2리_포장_라멘교 토공" xfId="4004"/>
    <cellStyle name="_방동_오항" xfId="4005"/>
    <cellStyle name="_방동_오항_라멘교 토공" xfId="4006"/>
    <cellStyle name="_방동_오항_포장" xfId="4007"/>
    <cellStyle name="_방동_오항_포장_라멘교 토공" xfId="4008"/>
    <cellStyle name="_방동_원평" xfId="4009"/>
    <cellStyle name="_방동_원평_라멘교 토공" xfId="4010"/>
    <cellStyle name="_방동_원평_포장" xfId="4011"/>
    <cellStyle name="_방동_원평_포장_라멘교 토공" xfId="4012"/>
    <cellStyle name="_방동_추곡" xfId="4013"/>
    <cellStyle name="_방동_추곡_라멘교 토공" xfId="4014"/>
    <cellStyle name="_방동_추곡_포장" xfId="4015"/>
    <cellStyle name="_방동_추곡_포장_라멘교 토공" xfId="4016"/>
    <cellStyle name="_방동_포장" xfId="4017"/>
    <cellStyle name="_방동_포장_라멘교 토공" xfId="4018"/>
    <cellStyle name="_방벽근거" xfId="510"/>
    <cellStyle name="_방벽근거_2.임목폐기물(1+340~1+446)" xfId="511"/>
    <cellStyle name="_방벽근거_건강, 연금 보험료" xfId="512"/>
    <cellStyle name="_방벽근거_임목폐" xfId="513"/>
    <cellStyle name="_방벽근거_임목폐기물(1+340~1+446)" xfId="514"/>
    <cellStyle name="_방벽근거_임목폐기물(신창교차로)" xfId="515"/>
    <cellStyle name="_배전변경실행" xfId="516"/>
    <cellStyle name="_배치_산출" xfId="517"/>
    <cellStyle name="_백제로수량" xfId="518"/>
    <cellStyle name="_번영교2001년사업보고" xfId="4019"/>
    <cellStyle name="_번영교2001년사업보고_원덕실행분할" xfId="4020"/>
    <cellStyle name="_번영교실단가작업(현장)" xfId="4021"/>
    <cellStyle name="_번영교실단가작업(현장)_원덕실행분할" xfId="4022"/>
    <cellStyle name="_변경1차_송도배전" xfId="519"/>
    <cellStyle name="_변경경상비(변경)" xfId="520"/>
    <cellStyle name="_변경계약분실행및2001년실행(견적비교포함)" xfId="4023"/>
    <cellStyle name="_변경계약분실행및2001년실행(견적비교포함)_공무정산양식(10월초)" xfId="4024"/>
    <cellStyle name="_변경계약분실행및2001년실행(견적비교포함)_공무정산양식(10월초)_기성내역서" xfId="4025"/>
    <cellStyle name="_변경계약분실행및2001년실행(견적비교포함)_공무정산양식(10월초)_기성내역서_전체계약변경(03)" xfId="4026"/>
    <cellStyle name="_변경계약분실행및2001년실행(견적비교포함)_공무정산양식(10월초)_전체계약변경(03)" xfId="4027"/>
    <cellStyle name="_변경계약분실행및2001년실행(견적비교포함)_공무정산양식(10월초)_포장외건(최종)" xfId="4028"/>
    <cellStyle name="_변경계약분실행및2001년실행(견적비교포함)_기성내역서" xfId="4029"/>
    <cellStyle name="_변경계약분실행및2001년실행(견적비교포함)_기성내역서_전체계약변경(03)" xfId="4030"/>
    <cellStyle name="_변경계약분실행및2001년실행(견적비교포함)_전체계약변경(03)" xfId="4031"/>
    <cellStyle name="_변경계약분실행및2001년실행(견적비교포함)_포장외건(최종)" xfId="4032"/>
    <cellStyle name="_변경실행하도잡비" xfId="521"/>
    <cellStyle name="_병원전문-차시영" xfId="4033"/>
    <cellStyle name="_보고(장수)" xfId="522"/>
    <cellStyle name="_보고자료" xfId="4034"/>
    <cellStyle name="_보고자료_집행(산청)" xfId="4035"/>
    <cellStyle name="_보고자료_집행(산청)_집행(산청)" xfId="4036"/>
    <cellStyle name="_보령시설계" xfId="4037"/>
    <cellStyle name="_보령시설계_강변북로-견적대비" xfId="4038"/>
    <cellStyle name="_보령시설계_강변북로-견적대비_집행(산청)" xfId="4039"/>
    <cellStyle name="_보령시설계_강변북로-견적대비_집행(산청)_집행(산청)" xfId="4040"/>
    <cellStyle name="_보령시설계_견적의뢰" xfId="4041"/>
    <cellStyle name="_보령시설계_무안광주2공구-견적대비" xfId="4042"/>
    <cellStyle name="_보령시설계_무안광주2공구-견적대비_집행(산청)" xfId="4043"/>
    <cellStyle name="_보령시설계_무안광주2공구-견적대비_집행(산청)_집행(산청)" xfId="4044"/>
    <cellStyle name="_보령시설계_실행 검토 (2003.06.11)" xfId="4045"/>
    <cellStyle name="_보령시설계_이양능주1공구-견적대비" xfId="4046"/>
    <cellStyle name="_보령시설계_이양능주1공구-견적대비_집행(산청)" xfId="4047"/>
    <cellStyle name="_보령시설계_이양능주1공구-견적대비_집행(산청)_집행(산청)" xfId="4048"/>
    <cellStyle name="_보령시설계_집행(산청)" xfId="4049"/>
    <cellStyle name="_보령시설계_집행(산청)_집행(산청)" xfId="4050"/>
    <cellStyle name="_보링공사(대비내역서)" xfId="523"/>
    <cellStyle name="_보성우회도로(투찰)" xfId="524"/>
    <cellStyle name="_보성우회도로(투찰)_2007년 선급금" xfId="525"/>
    <cellStyle name="_보성우회도로(투찰)_2009년 선금급 사용 계획서" xfId="526"/>
    <cellStyle name="_보성우회도로(투찰)_견적업체(행정중심복합도시)" xfId="4051"/>
    <cellStyle name="_보성우회도로(투찰)_견적업체1(청주율량2지구 1공구)" xfId="4052"/>
    <cellStyle name="_보성우회도로(투찰)_견적업체1(호남지선)" xfId="4053"/>
    <cellStyle name="_보성우회도로(투찰)_견적업체명부" xfId="4054"/>
    <cellStyle name="_보성우회도로(투찰)_견적업체명부(김포양촌4공구)" xfId="4055"/>
    <cellStyle name="_보성우회도로(투찰)_국도3호선투찰서(11477004000)" xfId="4056"/>
    <cellStyle name="_보성우회도로(투찰)_국도3호선투찰서(11477004000)_내역서(오산세교 3공구)" xfId="4057"/>
    <cellStyle name="_보성우회도로(투찰)_내역서(오산세교 3공구)" xfId="4058"/>
    <cellStyle name="_보성우회도로(투찰)_대림거제09-05(감독지시서 관련)" xfId="527"/>
    <cellStyle name="_보성우회도로(투찰)_부산정관2공구투철서" xfId="4059"/>
    <cellStyle name="_보성우회도로(투찰)_부산정관2공구투철서_내역서(오산세교 3공구)" xfId="4060"/>
    <cellStyle name="_보성우회도로(투찰)_부산정관투찰서1111" xfId="4061"/>
    <cellStyle name="_보성우회도로(투찰)_부산정관투찰서1111_내역서(오산세교 3공구)" xfId="4062"/>
    <cellStyle name="_보성우회도로(투찰)_부산정관투찰서1111_부산정관2공구투철서" xfId="4063"/>
    <cellStyle name="_보성우회도로(투찰)_부산정관투찰서1111_부산정관2공구투철서_내역서(오산세교 3공구)" xfId="4064"/>
    <cellStyle name="_보성우회도로(투찰)_제2주택지투찰서" xfId="4065"/>
    <cellStyle name="_보성우회도로(투찰)_제2주택지투찰서_국도3호선투찰서(11477004000)" xfId="4066"/>
    <cellStyle name="_보성우회도로(투찰)_제2주택지투찰서_국도3호선투찰서(11477004000)_내역서(오산세교 3공구)" xfId="4067"/>
    <cellStyle name="_보성우회도로(투찰)_제2주택지투찰서_내역서(오산세교 3공구)" xfId="4068"/>
    <cellStyle name="_보성우회도로(투찰)_제2주택지투찰서_부산정관2공구투철서" xfId="4069"/>
    <cellStyle name="_보성우회도로(투찰)_제2주택지투찰서_부산정관2공구투철서_내역서(오산세교 3공구)" xfId="4070"/>
    <cellStyle name="_보성우회도로(투찰)_제2주택지투찰서_부산정관투찰서1111" xfId="4071"/>
    <cellStyle name="_보성우회도로(투찰)_제2주택지투찰서_부산정관투찰서1111_내역서(오산세교 3공구)" xfId="4072"/>
    <cellStyle name="_보성우회도로(투찰)_제2주택지투찰서_부산정관투찰서1111_부산정관2공구투철서" xfId="4073"/>
    <cellStyle name="_보성우회도로(투찰)_제2주택지투찰서_부산정관투찰서1111_부산정관2공구투철서_내역서(오산세교 3공구)" xfId="4074"/>
    <cellStyle name="_보성우회도로(투찰)_제2주택지투찰서_탄천변견적(교통신호등)" xfId="4075"/>
    <cellStyle name="_보성우회도로(투찰)_제2주택지투찰서_탄천변견적(교통신호등)_국도3호선투찰서(11477004000)" xfId="4076"/>
    <cellStyle name="_보성우회도로(투찰)_제2주택지투찰서_탄천변견적(교통신호등)_국도3호선투찰서(11477004000)_내역서(오산세교 3공구)" xfId="4077"/>
    <cellStyle name="_보성우회도로(투찰)_제2주택지투찰서_탄천변견적(교통신호등)_내역서(오산세교 3공구)" xfId="4078"/>
    <cellStyle name="_보성우회도로(투찰)_제2주택지투찰서_탄천변견적(교통신호등)_부산정관2공구투철서" xfId="4079"/>
    <cellStyle name="_보성우회도로(투찰)_제2주택지투찰서_탄천변견적(교통신호등)_부산정관2공구투철서_내역서(오산세교 3공구)" xfId="4080"/>
    <cellStyle name="_보성우회도로(투찰)_제2주택지투찰서_탄천변견적(교통신호등)_부산정관투찰서1111" xfId="4081"/>
    <cellStyle name="_보성우회도로(투찰)_제2주택지투찰서_탄천변견적(교통신호등)_부산정관투찰서1111_내역서(오산세교 3공구)" xfId="4082"/>
    <cellStyle name="_보성우회도로(투찰)_제2주택지투찰서_탄천변견적(교통신호등)_부산정관투찰서1111_부산정관2공구투철서" xfId="4083"/>
    <cellStyle name="_보성우회도로(투찰)_제2주택지투찰서_탄천변견적(교통신호등)_부산정관투찰서1111_부산정관2공구투철서_내역서(오산세교 3공구)" xfId="4084"/>
    <cellStyle name="_보성우회도로(투찰)_제2주택지투찰서999" xfId="4085"/>
    <cellStyle name="_보성우회도로(투찰)_제2주택지투찰서999_국도3호선투찰서(11477004000)" xfId="4086"/>
    <cellStyle name="_보성우회도로(투찰)_제2주택지투찰서999_국도3호선투찰서(11477004000)_내역서(오산세교 3공구)" xfId="4087"/>
    <cellStyle name="_보성우회도로(투찰)_제2주택지투찰서999_내역서(오산세교 3공구)" xfId="4088"/>
    <cellStyle name="_보성우회도로(투찰)_제2주택지투찰서999_부산정관2공구투철서" xfId="4089"/>
    <cellStyle name="_보성우회도로(투찰)_제2주택지투찰서999_부산정관2공구투철서_내역서(오산세교 3공구)" xfId="4090"/>
    <cellStyle name="_보성우회도로(투찰)_제2주택지투찰서999_부산정관투찰서1111" xfId="4091"/>
    <cellStyle name="_보성우회도로(투찰)_제2주택지투찰서999_부산정관투찰서1111_내역서(오산세교 3공구)" xfId="4092"/>
    <cellStyle name="_보성우회도로(투찰)_제2주택지투찰서999_부산정관투찰서1111_부산정관2공구투철서" xfId="4093"/>
    <cellStyle name="_보성우회도로(투찰)_제2주택지투찰서999_부산정관투찰서1111_부산정관2공구투철서_내역서(오산세교 3공구)" xfId="4094"/>
    <cellStyle name="_보성우회도로(투찰)_제2주택지투찰서999_탄천변견적(교통신호등)" xfId="4095"/>
    <cellStyle name="_보성우회도로(투찰)_제2주택지투찰서999_탄천변견적(교통신호등)_국도3호선투찰서(11477004000)" xfId="4096"/>
    <cellStyle name="_보성우회도로(투찰)_제2주택지투찰서999_탄천변견적(교통신호등)_국도3호선투찰서(11477004000)_내역서(오산세교 3공구)" xfId="4097"/>
    <cellStyle name="_보성우회도로(투찰)_제2주택지투찰서999_탄천변견적(교통신호등)_내역서(오산세교 3공구)" xfId="4098"/>
    <cellStyle name="_보성우회도로(투찰)_제2주택지투찰서999_탄천변견적(교통신호등)_부산정관2공구투철서" xfId="4099"/>
    <cellStyle name="_보성우회도로(투찰)_제2주택지투찰서999_탄천변견적(교통신호등)_부산정관2공구투철서_내역서(오산세교 3공구)" xfId="4100"/>
    <cellStyle name="_보성우회도로(투찰)_제2주택지투찰서999_탄천변견적(교통신호등)_부산정관투찰서1111" xfId="4101"/>
    <cellStyle name="_보성우회도로(투찰)_제2주택지투찰서999_탄천변견적(교통신호등)_부산정관투찰서1111_내역서(오산세교 3공구)" xfId="4102"/>
    <cellStyle name="_보성우회도로(투찰)_제2주택지투찰서999_탄천변견적(교통신호등)_부산정관투찰서1111_부산정관2공구투철서" xfId="4103"/>
    <cellStyle name="_보성우회도로(투찰)_제2주택지투찰서999_탄천변견적(교통신호등)_부산정관투찰서1111_부산정관2공구투철서_내역서(오산세교 3공구)" xfId="4104"/>
    <cellStyle name="_보성우회도로(투찰)_조0203(1000억이상)" xfId="528"/>
    <cellStyle name="_보성우회도로(투찰)_조0203(1000억이상)_2007년 선급금" xfId="529"/>
    <cellStyle name="_보성우회도로(투찰)_조0203(1000억이상)_2009년 선금급 사용 계획서" xfId="530"/>
    <cellStyle name="_보성우회도로(투찰)_조0203(1000억이상)_견적업체(행정중심복합도시)" xfId="4105"/>
    <cellStyle name="_보성우회도로(투찰)_조0203(1000억이상)_견적업체1(청주율량2지구 1공구)" xfId="4106"/>
    <cellStyle name="_보성우회도로(투찰)_조0203(1000억이상)_견적업체1(호남지선)" xfId="4107"/>
    <cellStyle name="_보성우회도로(투찰)_조0203(1000억이상)_견적업체명부" xfId="4108"/>
    <cellStyle name="_보성우회도로(투찰)_조0203(1000억이상)_견적업체명부(김포양촌4공구)" xfId="4109"/>
    <cellStyle name="_보성우회도로(투찰)_조0203(1000억이상)_국도3호선투찰서(11477004000)" xfId="4110"/>
    <cellStyle name="_보성우회도로(투찰)_조0203(1000억이상)_국도3호선투찰서(11477004000)_내역서(오산세교 3공구)" xfId="4111"/>
    <cellStyle name="_보성우회도로(투찰)_조0203(1000억이상)_내역서(오산세교 3공구)" xfId="4112"/>
    <cellStyle name="_보성우회도로(투찰)_조0203(1000억이상)_대림거제09-05(감독지시서 관련)" xfId="531"/>
    <cellStyle name="_보성우회도로(투찰)_조0203(1000억이상)_부산정관2공구투철서" xfId="4113"/>
    <cellStyle name="_보성우회도로(투찰)_조0203(1000억이상)_부산정관2공구투철서_내역서(오산세교 3공구)" xfId="4114"/>
    <cellStyle name="_보성우회도로(투찰)_조0203(1000억이상)_부산정관투찰서1111" xfId="4115"/>
    <cellStyle name="_보성우회도로(투찰)_조0203(1000억이상)_부산정관투찰서1111_내역서(오산세교 3공구)" xfId="4116"/>
    <cellStyle name="_보성우회도로(투찰)_조0203(1000억이상)_부산정관투찰서1111_부산정관2공구투철서" xfId="4117"/>
    <cellStyle name="_보성우회도로(투찰)_조0203(1000억이상)_부산정관투찰서1111_부산정관2공구투철서_내역서(오산세교 3공구)" xfId="4118"/>
    <cellStyle name="_보성우회도로(투찰)_조0203(1000억이상)_제2주택지투찰서" xfId="4119"/>
    <cellStyle name="_보성우회도로(투찰)_조0203(1000억이상)_제2주택지투찰서_국도3호선투찰서(11477004000)" xfId="4120"/>
    <cellStyle name="_보성우회도로(투찰)_조0203(1000억이상)_제2주택지투찰서_국도3호선투찰서(11477004000)_내역서(오산세교 3공구)" xfId="4121"/>
    <cellStyle name="_보성우회도로(투찰)_조0203(1000억이상)_제2주택지투찰서_내역서(오산세교 3공구)" xfId="4122"/>
    <cellStyle name="_보성우회도로(투찰)_조0203(1000억이상)_제2주택지투찰서_부산정관2공구투철서" xfId="4123"/>
    <cellStyle name="_보성우회도로(투찰)_조0203(1000억이상)_제2주택지투찰서_부산정관2공구투철서_내역서(오산세교 3공구)" xfId="4124"/>
    <cellStyle name="_보성우회도로(투찰)_조0203(1000억이상)_제2주택지투찰서_부산정관투찰서1111" xfId="4125"/>
    <cellStyle name="_보성우회도로(투찰)_조0203(1000억이상)_제2주택지투찰서_부산정관투찰서1111_내역서(오산세교 3공구)" xfId="4126"/>
    <cellStyle name="_보성우회도로(투찰)_조0203(1000억이상)_제2주택지투찰서_부산정관투찰서1111_부산정관2공구투철서" xfId="4127"/>
    <cellStyle name="_보성우회도로(투찰)_조0203(1000억이상)_제2주택지투찰서_부산정관투찰서1111_부산정관2공구투철서_내역서(오산세교 3공구)" xfId="4128"/>
    <cellStyle name="_보성우회도로(투찰)_조0203(1000억이상)_제2주택지투찰서_탄천변견적(교통신호등)" xfId="4129"/>
    <cellStyle name="_보성우회도로(투찰)_조0203(1000억이상)_제2주택지투찰서_탄천변견적(교통신호등)_국도3호선투찰서(11477004000)" xfId="4130"/>
    <cellStyle name="_보성우회도로(투찰)_조0203(1000억이상)_제2주택지투찰서_탄천변견적(교통신호등)_국도3호선투찰서(11477004000)_내역서(오산세교 3공구)" xfId="4131"/>
    <cellStyle name="_보성우회도로(투찰)_조0203(1000억이상)_제2주택지투찰서_탄천변견적(교통신호등)_내역서(오산세교 3공구)" xfId="4132"/>
    <cellStyle name="_보성우회도로(투찰)_조0203(1000억이상)_제2주택지투찰서_탄천변견적(교통신호등)_부산정관2공구투철서" xfId="4133"/>
    <cellStyle name="_보성우회도로(투찰)_조0203(1000억이상)_제2주택지투찰서_탄천변견적(교통신호등)_부산정관2공구투철서_내역서(오산세교 3공구)" xfId="4134"/>
    <cellStyle name="_보성우회도로(투찰)_조0203(1000억이상)_제2주택지투찰서_탄천변견적(교통신호등)_부산정관투찰서1111" xfId="4135"/>
    <cellStyle name="_보성우회도로(투찰)_조0203(1000억이상)_제2주택지투찰서_탄천변견적(교통신호등)_부산정관투찰서1111_내역서(오산세교 3공구)" xfId="4136"/>
    <cellStyle name="_보성우회도로(투찰)_조0203(1000억이상)_제2주택지투찰서_탄천변견적(교통신호등)_부산정관투찰서1111_부산정관2공구투철서" xfId="4137"/>
    <cellStyle name="_보성우회도로(투찰)_조0203(1000억이상)_제2주택지투찰서_탄천변견적(교통신호등)_부산정관투찰서1111_부산정관2공구투철서_내역서(오산세교 3공구)" xfId="4138"/>
    <cellStyle name="_보성우회도로(투찰)_조0203(1000억이상)_제2주택지투찰서999" xfId="4139"/>
    <cellStyle name="_보성우회도로(투찰)_조0203(1000억이상)_제2주택지투찰서999_국도3호선투찰서(11477004000)" xfId="4140"/>
    <cellStyle name="_보성우회도로(투찰)_조0203(1000억이상)_제2주택지투찰서999_국도3호선투찰서(11477004000)_내역서(오산세교 3공구)" xfId="4141"/>
    <cellStyle name="_보성우회도로(투찰)_조0203(1000억이상)_제2주택지투찰서999_내역서(오산세교 3공구)" xfId="4142"/>
    <cellStyle name="_보성우회도로(투찰)_조0203(1000억이상)_제2주택지투찰서999_부산정관2공구투철서" xfId="4143"/>
    <cellStyle name="_보성우회도로(투찰)_조0203(1000억이상)_제2주택지투찰서999_부산정관2공구투철서_내역서(오산세교 3공구)" xfId="4144"/>
    <cellStyle name="_보성우회도로(투찰)_조0203(1000억이상)_제2주택지투찰서999_부산정관투찰서1111" xfId="4145"/>
    <cellStyle name="_보성우회도로(투찰)_조0203(1000억이상)_제2주택지투찰서999_부산정관투찰서1111_내역서(오산세교 3공구)" xfId="4146"/>
    <cellStyle name="_보성우회도로(투찰)_조0203(1000억이상)_제2주택지투찰서999_부산정관투찰서1111_부산정관2공구투철서" xfId="4147"/>
    <cellStyle name="_보성우회도로(투찰)_조0203(1000억이상)_제2주택지투찰서999_부산정관투찰서1111_부산정관2공구투철서_내역서(오산세교 3공구)" xfId="4148"/>
    <cellStyle name="_보성우회도로(투찰)_조0203(1000억이상)_제2주택지투찰서999_탄천변견적(교통신호등)" xfId="4149"/>
    <cellStyle name="_보성우회도로(투찰)_조0203(1000억이상)_제2주택지투찰서999_탄천변견적(교통신호등)_국도3호선투찰서(11477004000)" xfId="4150"/>
    <cellStyle name="_보성우회도로(투찰)_조0203(1000억이상)_제2주택지투찰서999_탄천변견적(교통신호등)_국도3호선투찰서(11477004000)_내역서(오산세교 3공구)" xfId="4151"/>
    <cellStyle name="_보성우회도로(투찰)_조0203(1000억이상)_제2주택지투찰서999_탄천변견적(교통신호등)_내역서(오산세교 3공구)" xfId="4152"/>
    <cellStyle name="_보성우회도로(투찰)_조0203(1000억이상)_제2주택지투찰서999_탄천변견적(교통신호등)_부산정관2공구투철서" xfId="4153"/>
    <cellStyle name="_보성우회도로(투찰)_조0203(1000억이상)_제2주택지투찰서999_탄천변견적(교통신호등)_부산정관2공구투철서_내역서(오산세교 3공구)" xfId="4154"/>
    <cellStyle name="_보성우회도로(투찰)_조0203(1000억이상)_제2주택지투찰서999_탄천변견적(교통신호등)_부산정관투찰서1111" xfId="4155"/>
    <cellStyle name="_보성우회도로(투찰)_조0203(1000억이상)_제2주택지투찰서999_탄천변견적(교통신호등)_부산정관투찰서1111_내역서(오산세교 3공구)" xfId="4156"/>
    <cellStyle name="_보성우회도로(투찰)_조0203(1000억이상)_제2주택지투찰서999_탄천변견적(교통신호등)_부산정관투찰서1111_부산정관2공구투철서" xfId="4157"/>
    <cellStyle name="_보성우회도로(투찰)_조0203(1000억이상)_제2주택지투찰서999_탄천변견적(교통신호등)_부산정관투찰서1111_부산정관2공구투철서_내역서(오산세교 3공구)" xfId="4158"/>
    <cellStyle name="_보성우회도로(투찰)_조0203(1000억이상)_탄천변견적(교통신호등)" xfId="4159"/>
    <cellStyle name="_보성우회도로(투찰)_조0203(1000억이상)_탄천변견적(교통신호등)_국도3호선투찰서(11477004000)" xfId="4160"/>
    <cellStyle name="_보성우회도로(투찰)_조0203(1000억이상)_탄천변견적(교통신호등)_국도3호선투찰서(11477004000)_내역서(오산세교 3공구)" xfId="4161"/>
    <cellStyle name="_보성우회도로(투찰)_조0203(1000억이상)_탄천변견적(교통신호등)_내역서(오산세교 3공구)" xfId="4162"/>
    <cellStyle name="_보성우회도로(투찰)_조0203(1000억이상)_탄천변견적(교통신호등)_부산정관2공구투철서" xfId="4163"/>
    <cellStyle name="_보성우회도로(투찰)_조0203(1000억이상)_탄천변견적(교통신호등)_부산정관2공구투철서_내역서(오산세교 3공구)" xfId="4164"/>
    <cellStyle name="_보성우회도로(투찰)_조0203(1000억이상)_탄천변견적(교통신호등)_부산정관투찰서1111" xfId="4165"/>
    <cellStyle name="_보성우회도로(투찰)_조0203(1000억이상)_탄천변견적(교통신호등)_부산정관투찰서1111_내역서(오산세교 3공구)" xfId="4166"/>
    <cellStyle name="_보성우회도로(투찰)_조0203(1000억이상)_탄천변견적(교통신호등)_부산정관투찰서1111_부산정관2공구투철서" xfId="4167"/>
    <cellStyle name="_보성우회도로(투찰)_조0203(1000억이상)_탄천변견적(교통신호등)_부산정관투찰서1111_부산정관2공구투철서_내역서(오산세교 3공구)" xfId="4168"/>
    <cellStyle name="_보성우회도로(투찰)_탄천변견적(교통신호등)" xfId="4169"/>
    <cellStyle name="_보성우회도로(투찰)_탄천변견적(교통신호등)_국도3호선투찰서(11477004000)" xfId="4170"/>
    <cellStyle name="_보성우회도로(투찰)_탄천변견적(교통신호등)_국도3호선투찰서(11477004000)_내역서(오산세교 3공구)" xfId="4171"/>
    <cellStyle name="_보성우회도로(투찰)_탄천변견적(교통신호등)_내역서(오산세교 3공구)" xfId="4172"/>
    <cellStyle name="_보성우회도로(투찰)_탄천변견적(교통신호등)_부산정관2공구투철서" xfId="4173"/>
    <cellStyle name="_보성우회도로(투찰)_탄천변견적(교통신호등)_부산정관2공구투철서_내역서(오산세교 3공구)" xfId="4174"/>
    <cellStyle name="_보성우회도로(투찰)_탄천변견적(교통신호등)_부산정관투찰서1111" xfId="4175"/>
    <cellStyle name="_보성우회도로(투찰)_탄천변견적(교통신호등)_부산정관투찰서1111_내역서(오산세교 3공구)" xfId="4176"/>
    <cellStyle name="_보성우회도로(투찰)_탄천변견적(교통신호등)_부산정관투찰서1111_부산정관2공구투철서" xfId="4177"/>
    <cellStyle name="_보성우회도로(투찰)_탄천변견적(교통신호등)_부산정관투찰서1111_부산정관2공구투철서_내역서(오산세교 3공구)" xfId="4178"/>
    <cellStyle name="_본사(실행)" xfId="532"/>
    <cellStyle name="_본사(실행)_단가승인양식" xfId="533"/>
    <cellStyle name="_본사(실행)_실행변경(예상)보고서" xfId="534"/>
    <cellStyle name="_본사(실행)_실행변경(예상)보고서_단가승인양식" xfId="535"/>
    <cellStyle name="_본사결재완료" xfId="536"/>
    <cellStyle name="_본사안-2차변경실행" xfId="537"/>
    <cellStyle name="_본사안-가실행-평택탈황대비공사" xfId="538"/>
    <cellStyle name="_본사안-가실행-평택탈황대비공사_산출근거_경인교대" xfId="539"/>
    <cellStyle name="_본사안-가실행-평택탈황대비공사_산출근거-충북권주배관(1공구)" xfId="540"/>
    <cellStyle name="_본사안-가실행-평택탈황대비공사_산출근거-충북권주배관(1공구)_산출근거-충북권주배관(2공구)" xfId="541"/>
    <cellStyle name="_본사안-가실행-평택탈황대비공사_산출근거-충북권주배관(1공구)_산출근거-충북권주배관(2공구)_산출근거_경인교대" xfId="542"/>
    <cellStyle name="_본사안-가실행-평택탈황대비공사_평택탈황-구조물공-(가)실행-본사안" xfId="543"/>
    <cellStyle name="_본사안-가실행-평택탈황대비공사_평택탈황-구조물공-(가)실행-본사안(정과장님)" xfId="544"/>
    <cellStyle name="_본사안-가실행-평택탈황대비공사_평택탈황-구조물공-(가)실행-본사안(정과장님)_산출근거_경인교대" xfId="545"/>
    <cellStyle name="_본사안-가실행-평택탈황대비공사_평택탈황-구조물공-(가)실행-본사안(정과장님)_산출근거-충북권주배관(1공구)" xfId="546"/>
    <cellStyle name="_본사안-가실행-평택탈황대비공사_평택탈황-구조물공-(가)실행-본사안(정과장님)_산출근거-충북권주배관(1공구)_산출근거-충북권주배관(2공구)" xfId="547"/>
    <cellStyle name="_본사안-가실행-평택탈황대비공사_평택탈황-구조물공-(가)실행-본사안(정과장님)_산출근거-충북권주배관(1공구)_산출근거-충북권주배관(2공구)_산출근거_경인교대" xfId="548"/>
    <cellStyle name="_본사안-가실행-평택탈황대비공사_평택탈황-구조물공-(가)실행-본사안_산출근거_경인교대" xfId="549"/>
    <cellStyle name="_본사안-가실행-평택탈황대비공사_평택탈황-구조물공-(가)실행-본사안_산출근거-충북권주배관(1공구)" xfId="550"/>
    <cellStyle name="_본사안-가실행-평택탈황대비공사_평택탈황-구조물공-(가)실행-본사안_산출근거-충북권주배관(1공구)_산출근거-충북권주배관(2공구)" xfId="551"/>
    <cellStyle name="_본사안-가실행-평택탈황대비공사_평택탈황-구조물공-(가)실행-본사안_산출근거-충북권주배관(1공구)_산출근거-충북권주배관(2공구)_산출근거_경인교대" xfId="552"/>
    <cellStyle name="_본사안-가실행-평택탈황대비공사_평택탈황-구조물공-(가)실행-본사안3(정과장님)" xfId="553"/>
    <cellStyle name="_본사안-가실행-평택탈황대비공사_평택탈황-구조물공-(가)실행-본사안3(정과장님)_산출근거_경인교대" xfId="554"/>
    <cellStyle name="_본사안-가실행-평택탈황대비공사_평택탈황-구조물공-(가)실행-본사안3(정과장님)_산출근거-충북권주배관(1공구)" xfId="555"/>
    <cellStyle name="_본사안-가실행-평택탈황대비공사_평택탈황-구조물공-(가)실행-본사안3(정과장님)_산출근거-충북권주배관(1공구)_산출근거-충북권주배관(2공구)" xfId="556"/>
    <cellStyle name="_본사안-가실행-평택탈황대비공사_평택탈황-구조물공-(가)실행-본사안3(정과장님)_산출근거-충북권주배관(1공구)_산출근거-충북권주배관(2공구)_산출근거_경인교대" xfId="557"/>
    <cellStyle name="_본사안-산근-평택탈황대비공사(가실행)" xfId="558"/>
    <cellStyle name="_본사안-산근-평택탈황대비공사(가실행)_산출근거_경인교대" xfId="559"/>
    <cellStyle name="_본사안-산근-평택탈황대비공사(가실행)_산출근거-충북권주배관(1공구)" xfId="560"/>
    <cellStyle name="_본사안-산근-평택탈황대비공사(가실행)_산출근거-충북권주배관(1공구)_산출근거-충북권주배관(2공구)" xfId="561"/>
    <cellStyle name="_본사안-산근-평택탈황대비공사(가실행)_산출근거-충북권주배관(1공구)_산출근거-충북권주배관(2공구)_산출근거_경인교대" xfId="562"/>
    <cellStyle name="_본사안-산근-평택탈황대비공사(가실행)_평택탈황-구조물공-(가)실행-본사안" xfId="563"/>
    <cellStyle name="_본사안-산근-평택탈황대비공사(가실행)_평택탈황-구조물공-(가)실행-본사안(정과장님)" xfId="564"/>
    <cellStyle name="_본사안-산근-평택탈황대비공사(가실행)_평택탈황-구조물공-(가)실행-본사안(정과장님)_산출근거_경인교대" xfId="565"/>
    <cellStyle name="_본사안-산근-평택탈황대비공사(가실행)_평택탈황-구조물공-(가)실행-본사안(정과장님)_산출근거-충북권주배관(1공구)" xfId="566"/>
    <cellStyle name="_본사안-산근-평택탈황대비공사(가실행)_평택탈황-구조물공-(가)실행-본사안(정과장님)_산출근거-충북권주배관(1공구)_산출근거-충북권주배관(2공구)" xfId="567"/>
    <cellStyle name="_본사안-산근-평택탈황대비공사(가실행)_평택탈황-구조물공-(가)실행-본사안(정과장님)_산출근거-충북권주배관(1공구)_산출근거-충북권주배관(2공구)_산출근거_경인교대" xfId="568"/>
    <cellStyle name="_본사안-산근-평택탈황대비공사(가실행)_평택탈황-구조물공-(가)실행-본사안_산출근거_경인교대" xfId="569"/>
    <cellStyle name="_본사안-산근-평택탈황대비공사(가실행)_평택탈황-구조물공-(가)실행-본사안_산출근거-충북권주배관(1공구)" xfId="570"/>
    <cellStyle name="_본사안-산근-평택탈황대비공사(가실행)_평택탈황-구조물공-(가)실행-본사안_산출근거-충북권주배관(1공구)_산출근거-충북권주배관(2공구)" xfId="571"/>
    <cellStyle name="_본사안-산근-평택탈황대비공사(가실행)_평택탈황-구조물공-(가)실행-본사안_산출근거-충북권주배관(1공구)_산출근거-충북권주배관(2공구)_산출근거_경인교대" xfId="572"/>
    <cellStyle name="_본사안-산근-평택탈황대비공사(가실행)_평택탈황-구조물공-(가)실행-본사안3(정과장님)" xfId="573"/>
    <cellStyle name="_본사안-산근-평택탈황대비공사(가실행)_평택탈황-구조물공-(가)실행-본사안3(정과장님)_산출근거_경인교대" xfId="574"/>
    <cellStyle name="_본사안-산근-평택탈황대비공사(가실행)_평택탈황-구조물공-(가)실행-본사안3(정과장님)_산출근거-충북권주배관(1공구)" xfId="575"/>
    <cellStyle name="_본사안-산근-평택탈황대비공사(가실행)_평택탈황-구조물공-(가)실행-본사안3(정과장님)_산출근거-충북권주배관(1공구)_산출근거-충북권주배관(2공구)" xfId="576"/>
    <cellStyle name="_본사안-산근-평택탈황대비공사(가실행)_평택탈황-구조물공-(가)실행-본사안3(정과장님)_산출근거-충북권주배관(1공구)_산출근거-충북권주배관(2공구)_산출근거_경인교대" xfId="577"/>
    <cellStyle name="_본사안-평택탈황대비(가실행)" xfId="578"/>
    <cellStyle name="_본사안-평택탈황대비(가실행)_산출근거_경인교대" xfId="579"/>
    <cellStyle name="_본사안-평택탈황대비(가실행)_산출근거-충북권주배관(1공구)" xfId="580"/>
    <cellStyle name="_본사안-평택탈황대비(가실행)_산출근거-충북권주배관(1공구)_산출근거-충북권주배관(2공구)" xfId="581"/>
    <cellStyle name="_본사안-평택탈황대비(가실행)_산출근거-충북권주배관(1공구)_산출근거-충북권주배관(2공구)_산출근거_경인교대" xfId="582"/>
    <cellStyle name="_본사안-평택탈황대비(가실행)_평택탈황-구조물공-(가)실행-본사안" xfId="583"/>
    <cellStyle name="_본사안-평택탈황대비(가실행)_평택탈황-구조물공-(가)실행-본사안(정과장님)" xfId="584"/>
    <cellStyle name="_본사안-평택탈황대비(가실행)_평택탈황-구조물공-(가)실행-본사안(정과장님)_산출근거_경인교대" xfId="585"/>
    <cellStyle name="_본사안-평택탈황대비(가실행)_평택탈황-구조물공-(가)실행-본사안(정과장님)_산출근거-충북권주배관(1공구)" xfId="586"/>
    <cellStyle name="_본사안-평택탈황대비(가실행)_평택탈황-구조물공-(가)실행-본사안(정과장님)_산출근거-충북권주배관(1공구)_산출근거-충북권주배관(2공구)" xfId="587"/>
    <cellStyle name="_본사안-평택탈황대비(가실행)_평택탈황-구조물공-(가)실행-본사안(정과장님)_산출근거-충북권주배관(1공구)_산출근거-충북권주배관(2공구)_산출근거_경인교대" xfId="588"/>
    <cellStyle name="_본사안-평택탈황대비(가실행)_평택탈황-구조물공-(가)실행-본사안_산출근거_경인교대" xfId="589"/>
    <cellStyle name="_본사안-평택탈황대비(가실행)_평택탈황-구조물공-(가)실행-본사안_산출근거-충북권주배관(1공구)" xfId="590"/>
    <cellStyle name="_본사안-평택탈황대비(가실행)_평택탈황-구조물공-(가)실행-본사안_산출근거-충북권주배관(1공구)_산출근거-충북권주배관(2공구)" xfId="591"/>
    <cellStyle name="_본사안-평택탈황대비(가실행)_평택탈황-구조물공-(가)실행-본사안_산출근거-충북권주배관(1공구)_산출근거-충북권주배관(2공구)_산출근거_경인교대" xfId="592"/>
    <cellStyle name="_본사안-평택탈황대비(가실행)_평택탈황-구조물공-(가)실행-본사안3(정과장님)" xfId="593"/>
    <cellStyle name="_본사안-평택탈황대비(가실행)_평택탈황-구조물공-(가)실행-본사안3(정과장님)_산출근거_경인교대" xfId="594"/>
    <cellStyle name="_본사안-평택탈황대비(가실행)_평택탈황-구조물공-(가)실행-본사안3(정과장님)_산출근거-충북권주배관(1공구)" xfId="595"/>
    <cellStyle name="_본사안-평택탈황대비(가실행)_평택탈황-구조물공-(가)실행-본사안3(정과장님)_산출근거-충북권주배관(1공구)_산출근거-충북권주배관(2공구)" xfId="596"/>
    <cellStyle name="_본사안-평택탈황대비(가실행)_평택탈황-구조물공-(가)실행-본사안3(정과장님)_산출근거-충북권주배관(1공구)_산출근거-충북권주배관(2공구)_산출근거_경인교대" xfId="597"/>
    <cellStyle name="_본실행" xfId="598"/>
    <cellStyle name="_본실행(설계변경)0710" xfId="599"/>
    <cellStyle name="_본실행(최종안)" xfId="600"/>
    <cellStyle name="_본실행_매립" xfId="601"/>
    <cellStyle name="_부대(6공구)" xfId="4179"/>
    <cellStyle name="_부대(신갈~수지)토공,철콘" xfId="4180"/>
    <cellStyle name="_부대(신갈~수지)토공,철콘_견적의뢰" xfId="4181"/>
    <cellStyle name="_부대(신갈~수지)토공,철콘_실행 검토 (2003.06.11)" xfId="4182"/>
    <cellStyle name="_부대공" xfId="4183"/>
    <cellStyle name="_부대공내역" xfId="4184"/>
    <cellStyle name="_부대공내역_기안" xfId="4185"/>
    <cellStyle name="_부대공내역_기안_운반일위대가" xfId="4186"/>
    <cellStyle name="_부대공내역_운반일위대가" xfId="4187"/>
    <cellStyle name="_부대공수량집계표" xfId="602"/>
    <cellStyle name="_부대공수량집계표_2.임목폐기물(1+340~1+446)" xfId="603"/>
    <cellStyle name="_부대공수량집계표_건강, 연금 보험료" xfId="604"/>
    <cellStyle name="_부대공수량집계표_임목폐" xfId="605"/>
    <cellStyle name="_부대공수량집계표_임목폐기물(1+340~1+446)" xfId="606"/>
    <cellStyle name="_부대공수량집계표_임목폐기물(신창교차로)" xfId="607"/>
    <cellStyle name="_부대입찰" xfId="4188"/>
    <cellStyle name="_부대입찰 검토" xfId="4189"/>
    <cellStyle name="_부민결재양1" xfId="608"/>
    <cellStyle name="_부사장님보고" xfId="609"/>
    <cellStyle name="_부사장님보고_2002경영전략회의" xfId="610"/>
    <cellStyle name="_부사장님보고_2002년도경영계획" xfId="611"/>
    <cellStyle name="_부사장님보고_생산성2002" xfId="612"/>
    <cellStyle name="_부사장님보고_현장공사현황" xfId="613"/>
    <cellStyle name="_부사장님보고_현장공사현황(공동사)" xfId="614"/>
    <cellStyle name="_부사장님보고_현장공사현황(대내)" xfId="615"/>
    <cellStyle name="_부사장님보고_현장공사현황_2002년도경영계획" xfId="616"/>
    <cellStyle name="_부사장님보고_현장조직표" xfId="617"/>
    <cellStyle name="_부사장님보고_현장조직표_2002년도경영계획" xfId="618"/>
    <cellStyle name="_부사장님보고_현장현황(공동사)" xfId="619"/>
    <cellStyle name="_부사장님보고_현장현황(사장님)" xfId="620"/>
    <cellStyle name="_부산신항2준설견적" xfId="621"/>
    <cellStyle name="_부산신항항로준설1공구설계서(0308)" xfId="622"/>
    <cellStyle name="_부산신항항로준설1공구-참고자료(0308)" xfId="623"/>
    <cellStyle name="_부산지하철_328공구_내역작성" xfId="4190"/>
    <cellStyle name="_부안지구투찰2" xfId="624"/>
    <cellStyle name="_부에나비스타 빌라 설계견적" xfId="4191"/>
    <cellStyle name="_부체도로(#2.#3)" xfId="625"/>
    <cellStyle name="_부체도로(#2.#3)_건강, 연금 보험료" xfId="626"/>
    <cellStyle name="_부체도로(#2.#3)_임목폐" xfId="627"/>
    <cellStyle name="_부체도로(#2.#3)_임목폐기물(1+340~1+446)" xfId="628"/>
    <cellStyle name="_부체도로(#2.#3)_임목폐기물(신창교차로)" xfId="629"/>
    <cellStyle name="_북면-용대(1공구)_토구" xfId="4192"/>
    <cellStyle name="_북면-용대2(전기+설비+건축+조경)" xfId="630"/>
    <cellStyle name="_블럭일위대가" xfId="631"/>
    <cellStyle name="_블럭일위대가_2007년 선급금" xfId="632"/>
    <cellStyle name="_블럭일위대가_2009년 선금급 사용 계획서" xfId="633"/>
    <cellStyle name="_블럭일위대가_견적업체(행정중심복합도시)" xfId="4193"/>
    <cellStyle name="_블럭일위대가_견적업체1(청주율량2지구 1공구)" xfId="4194"/>
    <cellStyle name="_블럭일위대가_견적업체1(호남지선)" xfId="4195"/>
    <cellStyle name="_블럭일위대가_견적업체명부" xfId="4196"/>
    <cellStyle name="_블럭일위대가_견적업체명부(김포양촌4공구)" xfId="4197"/>
    <cellStyle name="_블럭일위대가_대림거제09-05(감독지시서 관련)" xfId="634"/>
    <cellStyle name="_비탈면 가보호망(ver2)" xfId="635"/>
    <cellStyle name="_사곡거제" xfId="636"/>
    <cellStyle name="_사본 - 견적" xfId="637"/>
    <cellStyle name="_사본 - 견적_050707 전체내역서(최초)" xfId="638"/>
    <cellStyle name="_사본 - 견적_050716 하도분개" xfId="639"/>
    <cellStyle name="_사본 - 포항교도소 건축내역서" xfId="640"/>
    <cellStyle name="_사본 - 하마2교-수량" xfId="641"/>
    <cellStyle name="_사본 - 하마2교-수량_가들2교수량" xfId="642"/>
    <cellStyle name="_사본 - 하마2교-수량_가들2교수량_행정교토공수량" xfId="643"/>
    <cellStyle name="_사전공사(토목본사검토) " xfId="644"/>
    <cellStyle name="_사전환경성 검토 업무일지" xfId="4198"/>
    <cellStyle name="_사진대지양식" xfId="645"/>
    <cellStyle name="_산근" xfId="646"/>
    <cellStyle name="_산근-서울숲2-1" xfId="647"/>
    <cellStyle name="_산근-순창1공구" xfId="648"/>
    <cellStyle name="_산월jct문화재" xfId="4199"/>
    <cellStyle name="_산출(신현터널 일운)" xfId="4200"/>
    <cellStyle name="_산출근거" xfId="649"/>
    <cellStyle name="_산출근거(배수공)" xfId="650"/>
    <cellStyle name="_산출근거(토공)" xfId="651"/>
    <cellStyle name="_산출근거(포장공)" xfId="652"/>
    <cellStyle name="_산출근거_050707 전체내역서(최초)" xfId="653"/>
    <cellStyle name="_산출근거_050716 하도분개" xfId="654"/>
    <cellStyle name="_산출근거_crusher" xfId="655"/>
    <cellStyle name="_산출근거_신금하촌-산근" xfId="656"/>
    <cellStyle name="_삼천포사천2-견적대비" xfId="4201"/>
    <cellStyle name="_서천공주7부대품의" xfId="4202"/>
    <cellStyle name="_석축공" xfId="657"/>
    <cellStyle name="_선우대교투찰내역서" xfId="658"/>
    <cellStyle name="_선우대교투찰내역서_단가승인양식" xfId="659"/>
    <cellStyle name="_선정(1)" xfId="4203"/>
    <cellStyle name="_선정(1)_'2000 시공계획1(잔)" xfId="4204"/>
    <cellStyle name="_선정(1)_'2000 시공계획1(잔)_'2001사업계획(3)" xfId="4205"/>
    <cellStyle name="_선정(1)_'2000 시공계획1(잔)_'2001사업계획(3)_내역서(오산세교 3공구)" xfId="4206"/>
    <cellStyle name="_선정(1)_'2000 시공계획1(잔)_내역서(오산세교 3공구)" xfId="4207"/>
    <cellStyle name="_선정(1)_'2001사업계획(2)" xfId="4208"/>
    <cellStyle name="_선정(1)_'2001사업계획(2)_내역서(오산세교 3공구)" xfId="4209"/>
    <cellStyle name="_선정(1)_2002년영천도로(이대리)" xfId="4210"/>
    <cellStyle name="_선정(1)_2002년영천도로(이대리)_내역서(오산세교 3공구)" xfId="4211"/>
    <cellStyle name="_선정(1)_2002년영천도로시행" xfId="4212"/>
    <cellStyle name="_선정(1)_2002년영천도로시행_내역서(오산세교 3공구)" xfId="4213"/>
    <cellStyle name="_선정(1)_내역서(오산세교 3공구)" xfId="4214"/>
    <cellStyle name="_선정(1)_실행" xfId="4215"/>
    <cellStyle name="_선정(1)_실행_내역서(오산세교 3공구)" xfId="4216"/>
    <cellStyle name="_선정(1)_실행작성양식" xfId="4217"/>
    <cellStyle name="_선정(1)_실행작성양식 (1)" xfId="4218"/>
    <cellStyle name="_선정(1)_실행작성양식 (1)_'2001사업계획(3)" xfId="4219"/>
    <cellStyle name="_선정(1)_실행작성양식 (1)_'2001사업계획(3)_내역서(오산세교 3공구)" xfId="4220"/>
    <cellStyle name="_선정(1)_실행작성양식 (1)_내역서(오산세교 3공구)" xfId="4221"/>
    <cellStyle name="_선정(1)_실행작성양식 (1)_잔여실행" xfId="4222"/>
    <cellStyle name="_선정(1)_실행작성양식 (1)_잔여실행_내역서(오산세교 3공구)" xfId="4223"/>
    <cellStyle name="_선정(1)_실행작성양식 (1)_잔여실행_잔여실행" xfId="4224"/>
    <cellStyle name="_선정(1)_실행작성양식 (1)_잔여실행_잔여실행_내역서(오산세교 3공구)" xfId="4225"/>
    <cellStyle name="_선정(1)_실행작성양식_'2001사업계획(3)" xfId="4226"/>
    <cellStyle name="_선정(1)_실행작성양식_'2001사업계획(3)_내역서(오산세교 3공구)" xfId="4227"/>
    <cellStyle name="_선정(1)_실행작성양식_내역서(오산세교 3공구)" xfId="4228"/>
    <cellStyle name="_선정(1)_실행작성양식_잔여실행" xfId="4229"/>
    <cellStyle name="_선정(1)_실행작성양식_잔여실행_내역서(오산세교 3공구)" xfId="4230"/>
    <cellStyle name="_선정(1)_실행작성양식_잔여실행_잔여실행" xfId="4231"/>
    <cellStyle name="_선정(1)_실행작성양식_잔여실행_잔여실행_내역서(오산세교 3공구)" xfId="4232"/>
    <cellStyle name="_선정(1)_실행작성양식1" xfId="4233"/>
    <cellStyle name="_선정(1)_실행작성양식1_2002년영천도로(이대리)" xfId="4234"/>
    <cellStyle name="_선정(1)_실행작성양식1_2002년영천도로(이대리)_내역서(오산세교 3공구)" xfId="4235"/>
    <cellStyle name="_선정(1)_실행작성양식1_2002년영천도로시행" xfId="4236"/>
    <cellStyle name="_선정(1)_실행작성양식1_2002년영천도로시행_내역서(오산세교 3공구)" xfId="4237"/>
    <cellStyle name="_선정(1)_실행작성양식1_내역서(오산세교 3공구)" xfId="4238"/>
    <cellStyle name="_선정(1)_실행작성양식연습" xfId="4239"/>
    <cellStyle name="_선정(1)_실행작성양식연습_'2001사업계획(3)" xfId="4240"/>
    <cellStyle name="_선정(1)_실행작성양식연습_'2001사업계획(3)_내역서(오산세교 3공구)" xfId="4241"/>
    <cellStyle name="_선정(1)_실행작성양식연습_내역서(오산세교 3공구)" xfId="4242"/>
    <cellStyle name="_선정(1)_실행작성양식연습_잔여실행" xfId="4243"/>
    <cellStyle name="_선정(1)_실행작성양식연습_잔여실행_내역서(오산세교 3공구)" xfId="4244"/>
    <cellStyle name="_선정(1)_실행작성양식연습_잔여실행_잔여실행" xfId="4245"/>
    <cellStyle name="_선정(1)_실행작성양식연습_잔여실행_잔여실행_내역서(오산세교 3공구)" xfId="4246"/>
    <cellStyle name="_선정(1)_잔여실행" xfId="4247"/>
    <cellStyle name="_선정(1)_잔여실행_내역서(오산세교 3공구)" xfId="4248"/>
    <cellStyle name="_선정(1)_추풍령" xfId="4249"/>
    <cellStyle name="_선정(1)_추풍령_'2000 시공계획1(잔)" xfId="4250"/>
    <cellStyle name="_선정(1)_추풍령_'2000 시공계획1(잔)_'2001사업계획(3)" xfId="4251"/>
    <cellStyle name="_선정(1)_추풍령_'2000 시공계획1(잔)_'2001사업계획(3)_내역서(오산세교 3공구)" xfId="4252"/>
    <cellStyle name="_선정(1)_추풍령_'2000 시공계획1(잔)_내역서(오산세교 3공구)" xfId="4253"/>
    <cellStyle name="_선정(1)_추풍령_'2001사업계획(2)" xfId="4254"/>
    <cellStyle name="_선정(1)_추풍령_'2001사업계획(2)_내역서(오산세교 3공구)" xfId="4255"/>
    <cellStyle name="_선정(1)_추풍령_2002년영천도로(이대리)" xfId="4256"/>
    <cellStyle name="_선정(1)_추풍령_2002년영천도로(이대리)_내역서(오산세교 3공구)" xfId="4257"/>
    <cellStyle name="_선정(1)_추풍령_2002년영천도로시행" xfId="4258"/>
    <cellStyle name="_선정(1)_추풍령_2002년영천도로시행_내역서(오산세교 3공구)" xfId="4259"/>
    <cellStyle name="_선정(1)_추풍령_내역서(오산세교 3공구)" xfId="4260"/>
    <cellStyle name="_선정(1)_추풍령_실행" xfId="4261"/>
    <cellStyle name="_선정(1)_추풍령_실행_내역서(오산세교 3공구)" xfId="4262"/>
    <cellStyle name="_선정(1)_추풍령_실행작성양식" xfId="4263"/>
    <cellStyle name="_선정(1)_추풍령_실행작성양식 (1)" xfId="4264"/>
    <cellStyle name="_선정(1)_추풍령_실행작성양식 (1)_'2001사업계획(3)" xfId="4265"/>
    <cellStyle name="_선정(1)_추풍령_실행작성양식 (1)_'2001사업계획(3)_내역서(오산세교 3공구)" xfId="4266"/>
    <cellStyle name="_선정(1)_추풍령_실행작성양식 (1)_내역서(오산세교 3공구)" xfId="4267"/>
    <cellStyle name="_선정(1)_추풍령_실행작성양식 (1)_잔여실행" xfId="4268"/>
    <cellStyle name="_선정(1)_추풍령_실행작성양식 (1)_잔여실행_내역서(오산세교 3공구)" xfId="4269"/>
    <cellStyle name="_선정(1)_추풍령_실행작성양식 (1)_잔여실행_잔여실행" xfId="4270"/>
    <cellStyle name="_선정(1)_추풍령_실행작성양식 (1)_잔여실행_잔여실행_내역서(오산세교 3공구)" xfId="4271"/>
    <cellStyle name="_선정(1)_추풍령_실행작성양식_'2001사업계획(3)" xfId="4272"/>
    <cellStyle name="_선정(1)_추풍령_실행작성양식_'2001사업계획(3)_내역서(오산세교 3공구)" xfId="4273"/>
    <cellStyle name="_선정(1)_추풍령_실행작성양식_내역서(오산세교 3공구)" xfId="4274"/>
    <cellStyle name="_선정(1)_추풍령_실행작성양식_잔여실행" xfId="4275"/>
    <cellStyle name="_선정(1)_추풍령_실행작성양식_잔여실행_내역서(오산세교 3공구)" xfId="4276"/>
    <cellStyle name="_선정(1)_추풍령_실행작성양식_잔여실행_잔여실행" xfId="4277"/>
    <cellStyle name="_선정(1)_추풍령_실행작성양식_잔여실행_잔여실행_내역서(오산세교 3공구)" xfId="4278"/>
    <cellStyle name="_선정(1)_추풍령_실행작성양식1" xfId="4279"/>
    <cellStyle name="_선정(1)_추풍령_실행작성양식1_2002년영천도로(이대리)" xfId="4280"/>
    <cellStyle name="_선정(1)_추풍령_실행작성양식1_2002년영천도로(이대리)_내역서(오산세교 3공구)" xfId="4281"/>
    <cellStyle name="_선정(1)_추풍령_실행작성양식1_2002년영천도로시행" xfId="4282"/>
    <cellStyle name="_선정(1)_추풍령_실행작성양식1_2002년영천도로시행_내역서(오산세교 3공구)" xfId="4283"/>
    <cellStyle name="_선정(1)_추풍령_실행작성양식1_내역서(오산세교 3공구)" xfId="4284"/>
    <cellStyle name="_선정(1)_추풍령_실행작성양식연습" xfId="4285"/>
    <cellStyle name="_선정(1)_추풍령_실행작성양식연습_'2001사업계획(3)" xfId="4286"/>
    <cellStyle name="_선정(1)_추풍령_실행작성양식연습_'2001사업계획(3)_내역서(오산세교 3공구)" xfId="4287"/>
    <cellStyle name="_선정(1)_추풍령_실행작성양식연습_내역서(오산세교 3공구)" xfId="4288"/>
    <cellStyle name="_선정(1)_추풍령_실행작성양식연습_잔여실행" xfId="4289"/>
    <cellStyle name="_선정(1)_추풍령_실행작성양식연습_잔여실행_내역서(오산세교 3공구)" xfId="4290"/>
    <cellStyle name="_선정(1)_추풍령_실행작성양식연습_잔여실행_잔여실행" xfId="4291"/>
    <cellStyle name="_선정(1)_추풍령_실행작성양식연습_잔여실행_잔여실행_내역서(오산세교 3공구)" xfId="4292"/>
    <cellStyle name="_선정(1)_추풍령_잔여실행" xfId="4293"/>
    <cellStyle name="_선정(1)_추풍령_잔여실행_내역서(오산세교 3공구)" xfId="4294"/>
    <cellStyle name="_선정(1)_추풍령-1" xfId="4295"/>
    <cellStyle name="_선정(1)_추풍령-1_'2000 시공계획1(잔)" xfId="4296"/>
    <cellStyle name="_선정(1)_추풍령-1_'2000 시공계획1(잔)_'2001사업계획(3)" xfId="4297"/>
    <cellStyle name="_선정(1)_추풍령-1_'2000 시공계획1(잔)_'2001사업계획(3)_내역서(오산세교 3공구)" xfId="4298"/>
    <cellStyle name="_선정(1)_추풍령-1_'2000 시공계획1(잔)_내역서(오산세교 3공구)" xfId="4299"/>
    <cellStyle name="_선정(1)_추풍령-1_'2001사업계획(2)" xfId="4300"/>
    <cellStyle name="_선정(1)_추풍령-1_'2001사업계획(2)_내역서(오산세교 3공구)" xfId="4301"/>
    <cellStyle name="_선정(1)_추풍령-1_2002년영천도로(이대리)" xfId="4302"/>
    <cellStyle name="_선정(1)_추풍령-1_2002년영천도로(이대리)_내역서(오산세교 3공구)" xfId="4303"/>
    <cellStyle name="_선정(1)_추풍령-1_2002년영천도로시행" xfId="4304"/>
    <cellStyle name="_선정(1)_추풍령-1_2002년영천도로시행_내역서(오산세교 3공구)" xfId="4305"/>
    <cellStyle name="_선정(1)_추풍령-1_내역서(오산세교 3공구)" xfId="4306"/>
    <cellStyle name="_선정(1)_추풍령-1_실행" xfId="4307"/>
    <cellStyle name="_선정(1)_추풍령-1_실행_내역서(오산세교 3공구)" xfId="4308"/>
    <cellStyle name="_선정(1)_추풍령-1_실행작성양식" xfId="4309"/>
    <cellStyle name="_선정(1)_추풍령-1_실행작성양식 (1)" xfId="4310"/>
    <cellStyle name="_선정(1)_추풍령-1_실행작성양식 (1)_'2001사업계획(3)" xfId="4311"/>
    <cellStyle name="_선정(1)_추풍령-1_실행작성양식 (1)_'2001사업계획(3)_내역서(오산세교 3공구)" xfId="4312"/>
    <cellStyle name="_선정(1)_추풍령-1_실행작성양식 (1)_내역서(오산세교 3공구)" xfId="4313"/>
    <cellStyle name="_선정(1)_추풍령-1_실행작성양식 (1)_잔여실행" xfId="4314"/>
    <cellStyle name="_선정(1)_추풍령-1_실행작성양식 (1)_잔여실행_내역서(오산세교 3공구)" xfId="4315"/>
    <cellStyle name="_선정(1)_추풍령-1_실행작성양식 (1)_잔여실행_잔여실행" xfId="4316"/>
    <cellStyle name="_선정(1)_추풍령-1_실행작성양식 (1)_잔여실행_잔여실행_내역서(오산세교 3공구)" xfId="4317"/>
    <cellStyle name="_선정(1)_추풍령-1_실행작성양식_'2001사업계획(3)" xfId="4318"/>
    <cellStyle name="_선정(1)_추풍령-1_실행작성양식_'2001사업계획(3)_내역서(오산세교 3공구)" xfId="4319"/>
    <cellStyle name="_선정(1)_추풍령-1_실행작성양식_내역서(오산세교 3공구)" xfId="4320"/>
    <cellStyle name="_선정(1)_추풍령-1_실행작성양식_잔여실행" xfId="4321"/>
    <cellStyle name="_선정(1)_추풍령-1_실행작성양식_잔여실행_내역서(오산세교 3공구)" xfId="4322"/>
    <cellStyle name="_선정(1)_추풍령-1_실행작성양식_잔여실행_잔여실행" xfId="4323"/>
    <cellStyle name="_선정(1)_추풍령-1_실행작성양식_잔여실행_잔여실행_내역서(오산세교 3공구)" xfId="4324"/>
    <cellStyle name="_선정(1)_추풍령-1_실행작성양식1" xfId="4325"/>
    <cellStyle name="_선정(1)_추풍령-1_실행작성양식1_2002년영천도로(이대리)" xfId="4326"/>
    <cellStyle name="_선정(1)_추풍령-1_실행작성양식1_2002년영천도로(이대리)_내역서(오산세교 3공구)" xfId="4327"/>
    <cellStyle name="_선정(1)_추풍령-1_실행작성양식1_2002년영천도로시행" xfId="4328"/>
    <cellStyle name="_선정(1)_추풍령-1_실행작성양식1_2002년영천도로시행_내역서(오산세교 3공구)" xfId="4329"/>
    <cellStyle name="_선정(1)_추풍령-1_실행작성양식1_내역서(오산세교 3공구)" xfId="4330"/>
    <cellStyle name="_선정(1)_추풍령-1_실행작성양식연습" xfId="4331"/>
    <cellStyle name="_선정(1)_추풍령-1_실행작성양식연습_'2001사업계획(3)" xfId="4332"/>
    <cellStyle name="_선정(1)_추풍령-1_실행작성양식연습_'2001사업계획(3)_내역서(오산세교 3공구)" xfId="4333"/>
    <cellStyle name="_선정(1)_추풍령-1_실행작성양식연습_내역서(오산세교 3공구)" xfId="4334"/>
    <cellStyle name="_선정(1)_추풍령-1_실행작성양식연습_잔여실행" xfId="4335"/>
    <cellStyle name="_선정(1)_추풍령-1_실행작성양식연습_잔여실행_내역서(오산세교 3공구)" xfId="4336"/>
    <cellStyle name="_선정(1)_추풍령-1_실행작성양식연습_잔여실행_잔여실행" xfId="4337"/>
    <cellStyle name="_선정(1)_추풍령-1_실행작성양식연습_잔여실행_잔여실행_내역서(오산세교 3공구)" xfId="4338"/>
    <cellStyle name="_선정(1)_추풍령-1_잔여실행" xfId="4339"/>
    <cellStyle name="_선정(1)_추풍령-1_잔여실행_내역서(오산세교 3공구)" xfId="4340"/>
    <cellStyle name="_선정(2)" xfId="4341"/>
    <cellStyle name="_선정(2)_'2000 시공계획1(잔)" xfId="4342"/>
    <cellStyle name="_선정(2)_'2000 시공계획1(잔)_'2001사업계획(3)" xfId="4343"/>
    <cellStyle name="_선정(2)_'2000 시공계획1(잔)_'2001사업계획(3)_내역서(오산세교 3공구)" xfId="4344"/>
    <cellStyle name="_선정(2)_'2000 시공계획1(잔)_내역서(오산세교 3공구)" xfId="4345"/>
    <cellStyle name="_선정(2)_'2001사업계획(2)" xfId="4346"/>
    <cellStyle name="_선정(2)_'2001사업계획(2)_내역서(오산세교 3공구)" xfId="4347"/>
    <cellStyle name="_선정(2)_2002년영천도로(이대리)" xfId="4348"/>
    <cellStyle name="_선정(2)_2002년영천도로(이대리)_내역서(오산세교 3공구)" xfId="4349"/>
    <cellStyle name="_선정(2)_2002년영천도로시행" xfId="4350"/>
    <cellStyle name="_선정(2)_2002년영천도로시행_내역서(오산세교 3공구)" xfId="4351"/>
    <cellStyle name="_선정(2)_내역서(오산세교 3공구)" xfId="4352"/>
    <cellStyle name="_선정(2)_실행" xfId="4353"/>
    <cellStyle name="_선정(2)_실행_내역서(오산세교 3공구)" xfId="4354"/>
    <cellStyle name="_선정(2)_실행작성양식" xfId="4355"/>
    <cellStyle name="_선정(2)_실행작성양식 (1)" xfId="4356"/>
    <cellStyle name="_선정(2)_실행작성양식 (1)_'2001사업계획(3)" xfId="4357"/>
    <cellStyle name="_선정(2)_실행작성양식 (1)_'2001사업계획(3)_내역서(오산세교 3공구)" xfId="4358"/>
    <cellStyle name="_선정(2)_실행작성양식 (1)_내역서(오산세교 3공구)" xfId="4359"/>
    <cellStyle name="_선정(2)_실행작성양식 (1)_잔여실행" xfId="4360"/>
    <cellStyle name="_선정(2)_실행작성양식 (1)_잔여실행_내역서(오산세교 3공구)" xfId="4361"/>
    <cellStyle name="_선정(2)_실행작성양식 (1)_잔여실행_잔여실행" xfId="4362"/>
    <cellStyle name="_선정(2)_실행작성양식 (1)_잔여실행_잔여실행_내역서(오산세교 3공구)" xfId="4363"/>
    <cellStyle name="_선정(2)_실행작성양식_'2001사업계획(3)" xfId="4364"/>
    <cellStyle name="_선정(2)_실행작성양식_'2001사업계획(3)_내역서(오산세교 3공구)" xfId="4365"/>
    <cellStyle name="_선정(2)_실행작성양식_내역서(오산세교 3공구)" xfId="4366"/>
    <cellStyle name="_선정(2)_실행작성양식_잔여실행" xfId="4367"/>
    <cellStyle name="_선정(2)_실행작성양식_잔여실행_내역서(오산세교 3공구)" xfId="4368"/>
    <cellStyle name="_선정(2)_실행작성양식_잔여실행_잔여실행" xfId="4369"/>
    <cellStyle name="_선정(2)_실행작성양식_잔여실행_잔여실행_내역서(오산세교 3공구)" xfId="4370"/>
    <cellStyle name="_선정(2)_실행작성양식1" xfId="4371"/>
    <cellStyle name="_선정(2)_실행작성양식1_2002년영천도로(이대리)" xfId="4372"/>
    <cellStyle name="_선정(2)_실행작성양식1_2002년영천도로(이대리)_내역서(오산세교 3공구)" xfId="4373"/>
    <cellStyle name="_선정(2)_실행작성양식1_2002년영천도로시행" xfId="4374"/>
    <cellStyle name="_선정(2)_실행작성양식1_2002년영천도로시행_내역서(오산세교 3공구)" xfId="4375"/>
    <cellStyle name="_선정(2)_실행작성양식1_내역서(오산세교 3공구)" xfId="4376"/>
    <cellStyle name="_선정(2)_실행작성양식연습" xfId="4377"/>
    <cellStyle name="_선정(2)_실행작성양식연습_'2001사업계획(3)" xfId="4378"/>
    <cellStyle name="_선정(2)_실행작성양식연습_'2001사업계획(3)_내역서(오산세교 3공구)" xfId="4379"/>
    <cellStyle name="_선정(2)_실행작성양식연습_내역서(오산세교 3공구)" xfId="4380"/>
    <cellStyle name="_선정(2)_실행작성양식연습_잔여실행" xfId="4381"/>
    <cellStyle name="_선정(2)_실행작성양식연습_잔여실행_내역서(오산세교 3공구)" xfId="4382"/>
    <cellStyle name="_선정(2)_실행작성양식연습_잔여실행_잔여실행" xfId="4383"/>
    <cellStyle name="_선정(2)_실행작성양식연습_잔여실행_잔여실행_내역서(오산세교 3공구)" xfId="4384"/>
    <cellStyle name="_선정(2)_잔여실행" xfId="4385"/>
    <cellStyle name="_선정(2)_잔여실행_내역서(오산세교 3공구)" xfId="4386"/>
    <cellStyle name="_선정(2)_추풍령" xfId="4387"/>
    <cellStyle name="_선정(2)_추풍령_'2000 시공계획1(잔)" xfId="4388"/>
    <cellStyle name="_선정(2)_추풍령_'2000 시공계획1(잔)_'2001사업계획(3)" xfId="4389"/>
    <cellStyle name="_선정(2)_추풍령_'2000 시공계획1(잔)_'2001사업계획(3)_내역서(오산세교 3공구)" xfId="4390"/>
    <cellStyle name="_선정(2)_추풍령_'2000 시공계획1(잔)_내역서(오산세교 3공구)" xfId="4391"/>
    <cellStyle name="_선정(2)_추풍령_'2001사업계획(2)" xfId="4392"/>
    <cellStyle name="_선정(2)_추풍령_'2001사업계획(2)_내역서(오산세교 3공구)" xfId="4393"/>
    <cellStyle name="_선정(2)_추풍령_2002년영천도로(이대리)" xfId="4394"/>
    <cellStyle name="_선정(2)_추풍령_2002년영천도로(이대리)_내역서(오산세교 3공구)" xfId="4395"/>
    <cellStyle name="_선정(2)_추풍령_2002년영천도로시행" xfId="4396"/>
    <cellStyle name="_선정(2)_추풍령_2002년영천도로시행_내역서(오산세교 3공구)" xfId="4397"/>
    <cellStyle name="_선정(2)_추풍령_내역서(오산세교 3공구)" xfId="4398"/>
    <cellStyle name="_선정(2)_추풍령_실행" xfId="4399"/>
    <cellStyle name="_선정(2)_추풍령_실행_내역서(오산세교 3공구)" xfId="4400"/>
    <cellStyle name="_선정(2)_추풍령_실행작성양식" xfId="4401"/>
    <cellStyle name="_선정(2)_추풍령_실행작성양식 (1)" xfId="4402"/>
    <cellStyle name="_선정(2)_추풍령_실행작성양식 (1)_'2001사업계획(3)" xfId="4403"/>
    <cellStyle name="_선정(2)_추풍령_실행작성양식 (1)_'2001사업계획(3)_내역서(오산세교 3공구)" xfId="4404"/>
    <cellStyle name="_선정(2)_추풍령_실행작성양식 (1)_내역서(오산세교 3공구)" xfId="4405"/>
    <cellStyle name="_선정(2)_추풍령_실행작성양식 (1)_잔여실행" xfId="4406"/>
    <cellStyle name="_선정(2)_추풍령_실행작성양식 (1)_잔여실행_내역서(오산세교 3공구)" xfId="4407"/>
    <cellStyle name="_선정(2)_추풍령_실행작성양식 (1)_잔여실행_잔여실행" xfId="4408"/>
    <cellStyle name="_선정(2)_추풍령_실행작성양식 (1)_잔여실행_잔여실행_내역서(오산세교 3공구)" xfId="4409"/>
    <cellStyle name="_선정(2)_추풍령_실행작성양식_'2001사업계획(3)" xfId="4410"/>
    <cellStyle name="_선정(2)_추풍령_실행작성양식_'2001사업계획(3)_내역서(오산세교 3공구)" xfId="4411"/>
    <cellStyle name="_선정(2)_추풍령_실행작성양식_내역서(오산세교 3공구)" xfId="4412"/>
    <cellStyle name="_선정(2)_추풍령_실행작성양식_잔여실행" xfId="4413"/>
    <cellStyle name="_선정(2)_추풍령_실행작성양식_잔여실행_내역서(오산세교 3공구)" xfId="4414"/>
    <cellStyle name="_선정(2)_추풍령_실행작성양식_잔여실행_잔여실행" xfId="4415"/>
    <cellStyle name="_선정(2)_추풍령_실행작성양식_잔여실행_잔여실행_내역서(오산세교 3공구)" xfId="4416"/>
    <cellStyle name="_선정(2)_추풍령_실행작성양식1" xfId="4417"/>
    <cellStyle name="_선정(2)_추풍령_실행작성양식1_2002년영천도로(이대리)" xfId="4418"/>
    <cellStyle name="_선정(2)_추풍령_실행작성양식1_2002년영천도로(이대리)_내역서(오산세교 3공구)" xfId="4419"/>
    <cellStyle name="_선정(2)_추풍령_실행작성양식1_2002년영천도로시행" xfId="4420"/>
    <cellStyle name="_선정(2)_추풍령_실행작성양식1_2002년영천도로시행_내역서(오산세교 3공구)" xfId="4421"/>
    <cellStyle name="_선정(2)_추풍령_실행작성양식1_내역서(오산세교 3공구)" xfId="4422"/>
    <cellStyle name="_선정(2)_추풍령_실행작성양식연습" xfId="4423"/>
    <cellStyle name="_선정(2)_추풍령_실행작성양식연습_'2001사업계획(3)" xfId="4424"/>
    <cellStyle name="_선정(2)_추풍령_실행작성양식연습_'2001사업계획(3)_내역서(오산세교 3공구)" xfId="4425"/>
    <cellStyle name="_선정(2)_추풍령_실행작성양식연습_내역서(오산세교 3공구)" xfId="4426"/>
    <cellStyle name="_선정(2)_추풍령_실행작성양식연습_잔여실행" xfId="4427"/>
    <cellStyle name="_선정(2)_추풍령_실행작성양식연습_잔여실행_내역서(오산세교 3공구)" xfId="4428"/>
    <cellStyle name="_선정(2)_추풍령_실행작성양식연습_잔여실행_잔여실행" xfId="4429"/>
    <cellStyle name="_선정(2)_추풍령_실행작성양식연습_잔여실행_잔여실행_내역서(오산세교 3공구)" xfId="4430"/>
    <cellStyle name="_선정(2)_추풍령_잔여실행" xfId="4431"/>
    <cellStyle name="_선정(2)_추풍령_잔여실행_내역서(오산세교 3공구)" xfId="4432"/>
    <cellStyle name="_선정(2)_추풍령-1" xfId="4433"/>
    <cellStyle name="_선정(2)_추풍령-1_'2000 시공계획1(잔)" xfId="4434"/>
    <cellStyle name="_선정(2)_추풍령-1_'2000 시공계획1(잔)_'2001사업계획(3)" xfId="4435"/>
    <cellStyle name="_선정(2)_추풍령-1_'2000 시공계획1(잔)_'2001사업계획(3)_내역서(오산세교 3공구)" xfId="4436"/>
    <cellStyle name="_선정(2)_추풍령-1_'2000 시공계획1(잔)_내역서(오산세교 3공구)" xfId="4437"/>
    <cellStyle name="_선정(2)_추풍령-1_'2001사업계획(2)" xfId="4438"/>
    <cellStyle name="_선정(2)_추풍령-1_'2001사업계획(2)_내역서(오산세교 3공구)" xfId="4439"/>
    <cellStyle name="_선정(2)_추풍령-1_2002년영천도로(이대리)" xfId="4440"/>
    <cellStyle name="_선정(2)_추풍령-1_2002년영천도로(이대리)_내역서(오산세교 3공구)" xfId="4441"/>
    <cellStyle name="_선정(2)_추풍령-1_2002년영천도로시행" xfId="4442"/>
    <cellStyle name="_선정(2)_추풍령-1_2002년영천도로시행_내역서(오산세교 3공구)" xfId="4443"/>
    <cellStyle name="_선정(2)_추풍령-1_내역서(오산세교 3공구)" xfId="4444"/>
    <cellStyle name="_선정(2)_추풍령-1_실행" xfId="4445"/>
    <cellStyle name="_선정(2)_추풍령-1_실행_내역서(오산세교 3공구)" xfId="4446"/>
    <cellStyle name="_선정(2)_추풍령-1_실행작성양식" xfId="4447"/>
    <cellStyle name="_선정(2)_추풍령-1_실행작성양식 (1)" xfId="4448"/>
    <cellStyle name="_선정(2)_추풍령-1_실행작성양식 (1)_'2001사업계획(3)" xfId="4449"/>
    <cellStyle name="_선정(2)_추풍령-1_실행작성양식 (1)_'2001사업계획(3)_내역서(오산세교 3공구)" xfId="4450"/>
    <cellStyle name="_선정(2)_추풍령-1_실행작성양식 (1)_내역서(오산세교 3공구)" xfId="4451"/>
    <cellStyle name="_선정(2)_추풍령-1_실행작성양식 (1)_잔여실행" xfId="4452"/>
    <cellStyle name="_선정(2)_추풍령-1_실행작성양식 (1)_잔여실행_내역서(오산세교 3공구)" xfId="4453"/>
    <cellStyle name="_선정(2)_추풍령-1_실행작성양식 (1)_잔여실행_잔여실행" xfId="4454"/>
    <cellStyle name="_선정(2)_추풍령-1_실행작성양식 (1)_잔여실행_잔여실행_내역서(오산세교 3공구)" xfId="4455"/>
    <cellStyle name="_선정(2)_추풍령-1_실행작성양식_'2001사업계획(3)" xfId="4456"/>
    <cellStyle name="_선정(2)_추풍령-1_실행작성양식_'2001사업계획(3)_내역서(오산세교 3공구)" xfId="4457"/>
    <cellStyle name="_선정(2)_추풍령-1_실행작성양식_내역서(오산세교 3공구)" xfId="4458"/>
    <cellStyle name="_선정(2)_추풍령-1_실행작성양식_잔여실행" xfId="4459"/>
    <cellStyle name="_선정(2)_추풍령-1_실행작성양식_잔여실행_내역서(오산세교 3공구)" xfId="4460"/>
    <cellStyle name="_선정(2)_추풍령-1_실행작성양식_잔여실행_잔여실행" xfId="4461"/>
    <cellStyle name="_선정(2)_추풍령-1_실행작성양식_잔여실행_잔여실행_내역서(오산세교 3공구)" xfId="4462"/>
    <cellStyle name="_선정(2)_추풍령-1_실행작성양식1" xfId="4463"/>
    <cellStyle name="_선정(2)_추풍령-1_실행작성양식1_2002년영천도로(이대리)" xfId="4464"/>
    <cellStyle name="_선정(2)_추풍령-1_실행작성양식1_2002년영천도로(이대리)_내역서(오산세교 3공구)" xfId="4465"/>
    <cellStyle name="_선정(2)_추풍령-1_실행작성양식1_2002년영천도로시행" xfId="4466"/>
    <cellStyle name="_선정(2)_추풍령-1_실행작성양식1_2002년영천도로시행_내역서(오산세교 3공구)" xfId="4467"/>
    <cellStyle name="_선정(2)_추풍령-1_실행작성양식1_내역서(오산세교 3공구)" xfId="4468"/>
    <cellStyle name="_선정(2)_추풍령-1_실행작성양식연습" xfId="4469"/>
    <cellStyle name="_선정(2)_추풍령-1_실행작성양식연습_'2001사업계획(3)" xfId="4470"/>
    <cellStyle name="_선정(2)_추풍령-1_실행작성양식연습_'2001사업계획(3)_내역서(오산세교 3공구)" xfId="4471"/>
    <cellStyle name="_선정(2)_추풍령-1_실행작성양식연습_내역서(오산세교 3공구)" xfId="4472"/>
    <cellStyle name="_선정(2)_추풍령-1_실행작성양식연습_잔여실행" xfId="4473"/>
    <cellStyle name="_선정(2)_추풍령-1_실행작성양식연습_잔여실행_내역서(오산세교 3공구)" xfId="4474"/>
    <cellStyle name="_선정(2)_추풍령-1_실행작성양식연습_잔여실행_잔여실행" xfId="4475"/>
    <cellStyle name="_선정(2)_추풍령-1_실행작성양식연습_잔여실행_잔여실행_내역서(오산세교 3공구)" xfId="4476"/>
    <cellStyle name="_선정(2)_추풍령-1_잔여실행" xfId="4477"/>
    <cellStyle name="_선정(2)_추풍령-1_잔여실행_내역서(오산세교 3공구)" xfId="4478"/>
    <cellStyle name="_선정(3)" xfId="4479"/>
    <cellStyle name="_선정(3)_'2000 시공계획1(잔)" xfId="4480"/>
    <cellStyle name="_선정(3)_'2000 시공계획1(잔)_'2001사업계획(3)" xfId="4481"/>
    <cellStyle name="_선정(3)_'2000 시공계획1(잔)_'2001사업계획(3)_내역서(오산세교 3공구)" xfId="4482"/>
    <cellStyle name="_선정(3)_'2000 시공계획1(잔)_내역서(오산세교 3공구)" xfId="4483"/>
    <cellStyle name="_선정(3)_'2001사업계획(2)" xfId="4484"/>
    <cellStyle name="_선정(3)_'2001사업계획(2)_내역서(오산세교 3공구)" xfId="4485"/>
    <cellStyle name="_선정(3)_2002년영천도로(이대리)" xfId="4486"/>
    <cellStyle name="_선정(3)_2002년영천도로(이대리)_내역서(오산세교 3공구)" xfId="4487"/>
    <cellStyle name="_선정(3)_2002년영천도로시행" xfId="4488"/>
    <cellStyle name="_선정(3)_2002년영천도로시행_내역서(오산세교 3공구)" xfId="4489"/>
    <cellStyle name="_선정(3)_내역서(오산세교 3공구)" xfId="4490"/>
    <cellStyle name="_선정(3)_실행" xfId="4491"/>
    <cellStyle name="_선정(3)_실행_내역서(오산세교 3공구)" xfId="4492"/>
    <cellStyle name="_선정(3)_실행작성양식" xfId="4493"/>
    <cellStyle name="_선정(3)_실행작성양식 (1)" xfId="4494"/>
    <cellStyle name="_선정(3)_실행작성양식 (1)_'2001사업계획(3)" xfId="4495"/>
    <cellStyle name="_선정(3)_실행작성양식 (1)_'2001사업계획(3)_내역서(오산세교 3공구)" xfId="4496"/>
    <cellStyle name="_선정(3)_실행작성양식 (1)_내역서(오산세교 3공구)" xfId="4497"/>
    <cellStyle name="_선정(3)_실행작성양식 (1)_잔여실행" xfId="4498"/>
    <cellStyle name="_선정(3)_실행작성양식 (1)_잔여실행_내역서(오산세교 3공구)" xfId="4499"/>
    <cellStyle name="_선정(3)_실행작성양식 (1)_잔여실행_잔여실행" xfId="4500"/>
    <cellStyle name="_선정(3)_실행작성양식 (1)_잔여실행_잔여실행_내역서(오산세교 3공구)" xfId="4501"/>
    <cellStyle name="_선정(3)_실행작성양식_'2001사업계획(3)" xfId="4502"/>
    <cellStyle name="_선정(3)_실행작성양식_'2001사업계획(3)_내역서(오산세교 3공구)" xfId="4503"/>
    <cellStyle name="_선정(3)_실행작성양식_내역서(오산세교 3공구)" xfId="4504"/>
    <cellStyle name="_선정(3)_실행작성양식_잔여실행" xfId="4505"/>
    <cellStyle name="_선정(3)_실행작성양식_잔여실행_내역서(오산세교 3공구)" xfId="4506"/>
    <cellStyle name="_선정(3)_실행작성양식_잔여실행_잔여실행" xfId="4507"/>
    <cellStyle name="_선정(3)_실행작성양식_잔여실행_잔여실행_내역서(오산세교 3공구)" xfId="4508"/>
    <cellStyle name="_선정(3)_실행작성양식1" xfId="4509"/>
    <cellStyle name="_선정(3)_실행작성양식1_2002년영천도로(이대리)" xfId="4510"/>
    <cellStyle name="_선정(3)_실행작성양식1_2002년영천도로(이대리)_내역서(오산세교 3공구)" xfId="4511"/>
    <cellStyle name="_선정(3)_실행작성양식1_2002년영천도로시행" xfId="4512"/>
    <cellStyle name="_선정(3)_실행작성양식1_2002년영천도로시행_내역서(오산세교 3공구)" xfId="4513"/>
    <cellStyle name="_선정(3)_실행작성양식1_내역서(오산세교 3공구)" xfId="4514"/>
    <cellStyle name="_선정(3)_실행작성양식연습" xfId="4515"/>
    <cellStyle name="_선정(3)_실행작성양식연습_'2001사업계획(3)" xfId="4516"/>
    <cellStyle name="_선정(3)_실행작성양식연습_'2001사업계획(3)_내역서(오산세교 3공구)" xfId="4517"/>
    <cellStyle name="_선정(3)_실행작성양식연습_내역서(오산세교 3공구)" xfId="4518"/>
    <cellStyle name="_선정(3)_실행작성양식연습_잔여실행" xfId="4519"/>
    <cellStyle name="_선정(3)_실행작성양식연습_잔여실행_내역서(오산세교 3공구)" xfId="4520"/>
    <cellStyle name="_선정(3)_실행작성양식연습_잔여실행_잔여실행" xfId="4521"/>
    <cellStyle name="_선정(3)_실행작성양식연습_잔여실행_잔여실행_내역서(오산세교 3공구)" xfId="4522"/>
    <cellStyle name="_선정(3)_잔여실행" xfId="4523"/>
    <cellStyle name="_선정(3)_잔여실행_내역서(오산세교 3공구)" xfId="4524"/>
    <cellStyle name="_선정(3)_추풍령" xfId="4525"/>
    <cellStyle name="_선정(3)_추풍령_'2000 시공계획1(잔)" xfId="4526"/>
    <cellStyle name="_선정(3)_추풍령_'2000 시공계획1(잔)_'2001사업계획(3)" xfId="4527"/>
    <cellStyle name="_선정(3)_추풍령_'2000 시공계획1(잔)_'2001사업계획(3)_내역서(오산세교 3공구)" xfId="4528"/>
    <cellStyle name="_선정(3)_추풍령_'2000 시공계획1(잔)_내역서(오산세교 3공구)" xfId="4529"/>
    <cellStyle name="_선정(3)_추풍령_'2001사업계획(2)" xfId="4530"/>
    <cellStyle name="_선정(3)_추풍령_'2001사업계획(2)_내역서(오산세교 3공구)" xfId="4531"/>
    <cellStyle name="_선정(3)_추풍령_2002년영천도로(이대리)" xfId="4532"/>
    <cellStyle name="_선정(3)_추풍령_2002년영천도로(이대리)_내역서(오산세교 3공구)" xfId="4533"/>
    <cellStyle name="_선정(3)_추풍령_2002년영천도로시행" xfId="4534"/>
    <cellStyle name="_선정(3)_추풍령_2002년영천도로시행_내역서(오산세교 3공구)" xfId="4535"/>
    <cellStyle name="_선정(3)_추풍령_내역서(오산세교 3공구)" xfId="4536"/>
    <cellStyle name="_선정(3)_추풍령_실행" xfId="4537"/>
    <cellStyle name="_선정(3)_추풍령_실행_내역서(오산세교 3공구)" xfId="4538"/>
    <cellStyle name="_선정(3)_추풍령_실행작성양식" xfId="4539"/>
    <cellStyle name="_선정(3)_추풍령_실행작성양식 (1)" xfId="4540"/>
    <cellStyle name="_선정(3)_추풍령_실행작성양식 (1)_'2001사업계획(3)" xfId="4541"/>
    <cellStyle name="_선정(3)_추풍령_실행작성양식 (1)_'2001사업계획(3)_내역서(오산세교 3공구)" xfId="4542"/>
    <cellStyle name="_선정(3)_추풍령_실행작성양식 (1)_내역서(오산세교 3공구)" xfId="4543"/>
    <cellStyle name="_선정(3)_추풍령_실행작성양식 (1)_잔여실행" xfId="4544"/>
    <cellStyle name="_선정(3)_추풍령_실행작성양식 (1)_잔여실행_내역서(오산세교 3공구)" xfId="4545"/>
    <cellStyle name="_선정(3)_추풍령_실행작성양식 (1)_잔여실행_잔여실행" xfId="4546"/>
    <cellStyle name="_선정(3)_추풍령_실행작성양식 (1)_잔여실행_잔여실행_내역서(오산세교 3공구)" xfId="4547"/>
    <cellStyle name="_선정(3)_추풍령_실행작성양식_'2001사업계획(3)" xfId="4548"/>
    <cellStyle name="_선정(3)_추풍령_실행작성양식_'2001사업계획(3)_내역서(오산세교 3공구)" xfId="4549"/>
    <cellStyle name="_선정(3)_추풍령_실행작성양식_내역서(오산세교 3공구)" xfId="4550"/>
    <cellStyle name="_선정(3)_추풍령_실행작성양식_잔여실행" xfId="4551"/>
    <cellStyle name="_선정(3)_추풍령_실행작성양식_잔여실행_내역서(오산세교 3공구)" xfId="4552"/>
    <cellStyle name="_선정(3)_추풍령_실행작성양식_잔여실행_잔여실행" xfId="4553"/>
    <cellStyle name="_선정(3)_추풍령_실행작성양식_잔여실행_잔여실행_내역서(오산세교 3공구)" xfId="4554"/>
    <cellStyle name="_선정(3)_추풍령_실행작성양식1" xfId="4555"/>
    <cellStyle name="_선정(3)_추풍령_실행작성양식1_2002년영천도로(이대리)" xfId="4556"/>
    <cellStyle name="_선정(3)_추풍령_실행작성양식1_2002년영천도로(이대리)_내역서(오산세교 3공구)" xfId="4557"/>
    <cellStyle name="_선정(3)_추풍령_실행작성양식1_2002년영천도로시행" xfId="4558"/>
    <cellStyle name="_선정(3)_추풍령_실행작성양식1_2002년영천도로시행_내역서(오산세교 3공구)" xfId="4559"/>
    <cellStyle name="_선정(3)_추풍령_실행작성양식1_내역서(오산세교 3공구)" xfId="4560"/>
    <cellStyle name="_선정(3)_추풍령_실행작성양식연습" xfId="4561"/>
    <cellStyle name="_선정(3)_추풍령_실행작성양식연습_'2001사업계획(3)" xfId="4562"/>
    <cellStyle name="_선정(3)_추풍령_실행작성양식연습_'2001사업계획(3)_내역서(오산세교 3공구)" xfId="4563"/>
    <cellStyle name="_선정(3)_추풍령_실행작성양식연습_내역서(오산세교 3공구)" xfId="4564"/>
    <cellStyle name="_선정(3)_추풍령_실행작성양식연습_잔여실행" xfId="4565"/>
    <cellStyle name="_선정(3)_추풍령_실행작성양식연습_잔여실행_내역서(오산세교 3공구)" xfId="4566"/>
    <cellStyle name="_선정(3)_추풍령_실행작성양식연습_잔여실행_잔여실행" xfId="4567"/>
    <cellStyle name="_선정(3)_추풍령_실행작성양식연습_잔여실행_잔여실행_내역서(오산세교 3공구)" xfId="4568"/>
    <cellStyle name="_선정(3)_추풍령_잔여실행" xfId="4569"/>
    <cellStyle name="_선정(3)_추풍령_잔여실행_내역서(오산세교 3공구)" xfId="4570"/>
    <cellStyle name="_선정(3)_추풍령-1" xfId="4571"/>
    <cellStyle name="_선정(3)_추풍령-1_'2000 시공계획1(잔)" xfId="4572"/>
    <cellStyle name="_선정(3)_추풍령-1_'2000 시공계획1(잔)_'2001사업계획(3)" xfId="4573"/>
    <cellStyle name="_선정(3)_추풍령-1_'2000 시공계획1(잔)_'2001사업계획(3)_내역서(오산세교 3공구)" xfId="4574"/>
    <cellStyle name="_선정(3)_추풍령-1_'2000 시공계획1(잔)_내역서(오산세교 3공구)" xfId="4575"/>
    <cellStyle name="_선정(3)_추풍령-1_'2001사업계획(2)" xfId="4576"/>
    <cellStyle name="_선정(3)_추풍령-1_'2001사업계획(2)_내역서(오산세교 3공구)" xfId="4577"/>
    <cellStyle name="_선정(3)_추풍령-1_2002년영천도로(이대리)" xfId="4578"/>
    <cellStyle name="_선정(3)_추풍령-1_2002년영천도로(이대리)_내역서(오산세교 3공구)" xfId="4579"/>
    <cellStyle name="_선정(3)_추풍령-1_2002년영천도로시행" xfId="4580"/>
    <cellStyle name="_선정(3)_추풍령-1_2002년영천도로시행_내역서(오산세교 3공구)" xfId="4581"/>
    <cellStyle name="_선정(3)_추풍령-1_내역서(오산세교 3공구)" xfId="4582"/>
    <cellStyle name="_선정(3)_추풍령-1_실행" xfId="4583"/>
    <cellStyle name="_선정(3)_추풍령-1_실행_내역서(오산세교 3공구)" xfId="4584"/>
    <cellStyle name="_선정(3)_추풍령-1_실행작성양식" xfId="4585"/>
    <cellStyle name="_선정(3)_추풍령-1_실행작성양식 (1)" xfId="4586"/>
    <cellStyle name="_선정(3)_추풍령-1_실행작성양식 (1)_'2001사업계획(3)" xfId="4587"/>
    <cellStyle name="_선정(3)_추풍령-1_실행작성양식 (1)_'2001사업계획(3)_내역서(오산세교 3공구)" xfId="4588"/>
    <cellStyle name="_선정(3)_추풍령-1_실행작성양식 (1)_내역서(오산세교 3공구)" xfId="4589"/>
    <cellStyle name="_선정(3)_추풍령-1_실행작성양식 (1)_잔여실행" xfId="4590"/>
    <cellStyle name="_선정(3)_추풍령-1_실행작성양식 (1)_잔여실행_내역서(오산세교 3공구)" xfId="4591"/>
    <cellStyle name="_선정(3)_추풍령-1_실행작성양식 (1)_잔여실행_잔여실행" xfId="4592"/>
    <cellStyle name="_선정(3)_추풍령-1_실행작성양식 (1)_잔여실행_잔여실행_내역서(오산세교 3공구)" xfId="4593"/>
    <cellStyle name="_선정(3)_추풍령-1_실행작성양식_'2001사업계획(3)" xfId="4594"/>
    <cellStyle name="_선정(3)_추풍령-1_실행작성양식_'2001사업계획(3)_내역서(오산세교 3공구)" xfId="4595"/>
    <cellStyle name="_선정(3)_추풍령-1_실행작성양식_내역서(오산세교 3공구)" xfId="4596"/>
    <cellStyle name="_선정(3)_추풍령-1_실행작성양식_잔여실행" xfId="4597"/>
    <cellStyle name="_선정(3)_추풍령-1_실행작성양식_잔여실행_내역서(오산세교 3공구)" xfId="4598"/>
    <cellStyle name="_선정(3)_추풍령-1_실행작성양식_잔여실행_잔여실행" xfId="4599"/>
    <cellStyle name="_선정(3)_추풍령-1_실행작성양식_잔여실행_잔여실행_내역서(오산세교 3공구)" xfId="4600"/>
    <cellStyle name="_선정(3)_추풍령-1_실행작성양식1" xfId="4601"/>
    <cellStyle name="_선정(3)_추풍령-1_실행작성양식1_2002년영천도로(이대리)" xfId="4602"/>
    <cellStyle name="_선정(3)_추풍령-1_실행작성양식1_2002년영천도로(이대리)_내역서(오산세교 3공구)" xfId="4603"/>
    <cellStyle name="_선정(3)_추풍령-1_실행작성양식1_2002년영천도로시행" xfId="4604"/>
    <cellStyle name="_선정(3)_추풍령-1_실행작성양식1_2002년영천도로시행_내역서(오산세교 3공구)" xfId="4605"/>
    <cellStyle name="_선정(3)_추풍령-1_실행작성양식1_내역서(오산세교 3공구)" xfId="4606"/>
    <cellStyle name="_선정(3)_추풍령-1_실행작성양식연습" xfId="4607"/>
    <cellStyle name="_선정(3)_추풍령-1_실행작성양식연습_'2001사업계획(3)" xfId="4608"/>
    <cellStyle name="_선정(3)_추풍령-1_실행작성양식연습_'2001사업계획(3)_내역서(오산세교 3공구)" xfId="4609"/>
    <cellStyle name="_선정(3)_추풍령-1_실행작성양식연습_내역서(오산세교 3공구)" xfId="4610"/>
    <cellStyle name="_선정(3)_추풍령-1_실행작성양식연습_잔여실행" xfId="4611"/>
    <cellStyle name="_선정(3)_추풍령-1_실행작성양식연습_잔여실행_내역서(오산세교 3공구)" xfId="4612"/>
    <cellStyle name="_선정(3)_추풍령-1_실행작성양식연습_잔여실행_잔여실행" xfId="4613"/>
    <cellStyle name="_선정(3)_추풍령-1_실행작성양식연습_잔여실행_잔여실행_내역서(오산세교 3공구)" xfId="4614"/>
    <cellStyle name="_선정(3)_추풍령-1_잔여실행" xfId="4615"/>
    <cellStyle name="_선정(3)_추풍령-1_잔여실행_내역서(오산세교 3공구)" xfId="4616"/>
    <cellStyle name="_선정(4)" xfId="4617"/>
    <cellStyle name="_선정(4)_'2000 시공계획1(잔)" xfId="4618"/>
    <cellStyle name="_선정(4)_'2000 시공계획1(잔)_'2001사업계획(3)" xfId="4619"/>
    <cellStyle name="_선정(4)_'2000 시공계획1(잔)_'2001사업계획(3)_내역서(오산세교 3공구)" xfId="4620"/>
    <cellStyle name="_선정(4)_'2000 시공계획1(잔)_내역서(오산세교 3공구)" xfId="4621"/>
    <cellStyle name="_선정(4)_'2001사업계획(2)" xfId="4622"/>
    <cellStyle name="_선정(4)_'2001사업계획(2)_내역서(오산세교 3공구)" xfId="4623"/>
    <cellStyle name="_선정(4)_2002년영천도로(이대리)" xfId="4624"/>
    <cellStyle name="_선정(4)_2002년영천도로(이대리)_내역서(오산세교 3공구)" xfId="4625"/>
    <cellStyle name="_선정(4)_2002년영천도로시행" xfId="4626"/>
    <cellStyle name="_선정(4)_2002년영천도로시행_내역서(오산세교 3공구)" xfId="4627"/>
    <cellStyle name="_선정(4)_내역서(오산세교 3공구)" xfId="4628"/>
    <cellStyle name="_선정(4)_실행" xfId="4629"/>
    <cellStyle name="_선정(4)_실행_내역서(오산세교 3공구)" xfId="4630"/>
    <cellStyle name="_선정(4)_실행작성양식" xfId="4631"/>
    <cellStyle name="_선정(4)_실행작성양식 (1)" xfId="4632"/>
    <cellStyle name="_선정(4)_실행작성양식 (1)_'2001사업계획(3)" xfId="4633"/>
    <cellStyle name="_선정(4)_실행작성양식 (1)_'2001사업계획(3)_내역서(오산세교 3공구)" xfId="4634"/>
    <cellStyle name="_선정(4)_실행작성양식 (1)_내역서(오산세교 3공구)" xfId="4635"/>
    <cellStyle name="_선정(4)_실행작성양식 (1)_잔여실행" xfId="4636"/>
    <cellStyle name="_선정(4)_실행작성양식 (1)_잔여실행_내역서(오산세교 3공구)" xfId="4637"/>
    <cellStyle name="_선정(4)_실행작성양식 (1)_잔여실행_잔여실행" xfId="4638"/>
    <cellStyle name="_선정(4)_실행작성양식 (1)_잔여실행_잔여실행_내역서(오산세교 3공구)" xfId="4639"/>
    <cellStyle name="_선정(4)_실행작성양식_'2001사업계획(3)" xfId="4640"/>
    <cellStyle name="_선정(4)_실행작성양식_'2001사업계획(3)_내역서(오산세교 3공구)" xfId="4641"/>
    <cellStyle name="_선정(4)_실행작성양식_내역서(오산세교 3공구)" xfId="4642"/>
    <cellStyle name="_선정(4)_실행작성양식_잔여실행" xfId="4643"/>
    <cellStyle name="_선정(4)_실행작성양식_잔여실행_내역서(오산세교 3공구)" xfId="4644"/>
    <cellStyle name="_선정(4)_실행작성양식_잔여실행_잔여실행" xfId="4645"/>
    <cellStyle name="_선정(4)_실행작성양식_잔여실행_잔여실행_내역서(오산세교 3공구)" xfId="4646"/>
    <cellStyle name="_선정(4)_실행작성양식1" xfId="4647"/>
    <cellStyle name="_선정(4)_실행작성양식1_2002년영천도로(이대리)" xfId="4648"/>
    <cellStyle name="_선정(4)_실행작성양식1_2002년영천도로(이대리)_내역서(오산세교 3공구)" xfId="4649"/>
    <cellStyle name="_선정(4)_실행작성양식1_2002년영천도로시행" xfId="4650"/>
    <cellStyle name="_선정(4)_실행작성양식1_2002년영천도로시행_내역서(오산세교 3공구)" xfId="4651"/>
    <cellStyle name="_선정(4)_실행작성양식1_내역서(오산세교 3공구)" xfId="4652"/>
    <cellStyle name="_선정(4)_실행작성양식연습" xfId="4653"/>
    <cellStyle name="_선정(4)_실행작성양식연습_'2001사업계획(3)" xfId="4654"/>
    <cellStyle name="_선정(4)_실행작성양식연습_'2001사업계획(3)_내역서(오산세교 3공구)" xfId="4655"/>
    <cellStyle name="_선정(4)_실행작성양식연습_내역서(오산세교 3공구)" xfId="4656"/>
    <cellStyle name="_선정(4)_실행작성양식연습_잔여실행" xfId="4657"/>
    <cellStyle name="_선정(4)_실행작성양식연습_잔여실행_내역서(오산세교 3공구)" xfId="4658"/>
    <cellStyle name="_선정(4)_실행작성양식연습_잔여실행_잔여실행" xfId="4659"/>
    <cellStyle name="_선정(4)_실행작성양식연습_잔여실행_잔여실행_내역서(오산세교 3공구)" xfId="4660"/>
    <cellStyle name="_선정(4)_잔여실행" xfId="4661"/>
    <cellStyle name="_선정(4)_잔여실행_내역서(오산세교 3공구)" xfId="4662"/>
    <cellStyle name="_선정(4)_추풍령" xfId="4663"/>
    <cellStyle name="_선정(4)_추풍령_'2000 시공계획1(잔)" xfId="4664"/>
    <cellStyle name="_선정(4)_추풍령_'2000 시공계획1(잔)_'2001사업계획(3)" xfId="4665"/>
    <cellStyle name="_선정(4)_추풍령_'2000 시공계획1(잔)_'2001사업계획(3)_내역서(오산세교 3공구)" xfId="4666"/>
    <cellStyle name="_선정(4)_추풍령_'2000 시공계획1(잔)_내역서(오산세교 3공구)" xfId="4667"/>
    <cellStyle name="_선정(4)_추풍령_'2001사업계획(2)" xfId="4668"/>
    <cellStyle name="_선정(4)_추풍령_'2001사업계획(2)_내역서(오산세교 3공구)" xfId="4669"/>
    <cellStyle name="_선정(4)_추풍령_2002년영천도로(이대리)" xfId="4670"/>
    <cellStyle name="_선정(4)_추풍령_2002년영천도로(이대리)_내역서(오산세교 3공구)" xfId="4671"/>
    <cellStyle name="_선정(4)_추풍령_2002년영천도로시행" xfId="4672"/>
    <cellStyle name="_선정(4)_추풍령_2002년영천도로시행_내역서(오산세교 3공구)" xfId="4673"/>
    <cellStyle name="_선정(4)_추풍령_내역서(오산세교 3공구)" xfId="4674"/>
    <cellStyle name="_선정(4)_추풍령_실행" xfId="4675"/>
    <cellStyle name="_선정(4)_추풍령_실행_내역서(오산세교 3공구)" xfId="4676"/>
    <cellStyle name="_선정(4)_추풍령_실행작성양식" xfId="4677"/>
    <cellStyle name="_선정(4)_추풍령_실행작성양식 (1)" xfId="4678"/>
    <cellStyle name="_선정(4)_추풍령_실행작성양식 (1)_'2001사업계획(3)" xfId="4679"/>
    <cellStyle name="_선정(4)_추풍령_실행작성양식 (1)_'2001사업계획(3)_내역서(오산세교 3공구)" xfId="4680"/>
    <cellStyle name="_선정(4)_추풍령_실행작성양식 (1)_내역서(오산세교 3공구)" xfId="4681"/>
    <cellStyle name="_선정(4)_추풍령_실행작성양식 (1)_잔여실행" xfId="4682"/>
    <cellStyle name="_선정(4)_추풍령_실행작성양식 (1)_잔여실행_내역서(오산세교 3공구)" xfId="4683"/>
    <cellStyle name="_선정(4)_추풍령_실행작성양식 (1)_잔여실행_잔여실행" xfId="4684"/>
    <cellStyle name="_선정(4)_추풍령_실행작성양식 (1)_잔여실행_잔여실행_내역서(오산세교 3공구)" xfId="4685"/>
    <cellStyle name="_선정(4)_추풍령_실행작성양식_'2001사업계획(3)" xfId="4686"/>
    <cellStyle name="_선정(4)_추풍령_실행작성양식_'2001사업계획(3)_내역서(오산세교 3공구)" xfId="4687"/>
    <cellStyle name="_선정(4)_추풍령_실행작성양식_내역서(오산세교 3공구)" xfId="4688"/>
    <cellStyle name="_선정(4)_추풍령_실행작성양식_잔여실행" xfId="4689"/>
    <cellStyle name="_선정(4)_추풍령_실행작성양식_잔여실행_내역서(오산세교 3공구)" xfId="4690"/>
    <cellStyle name="_선정(4)_추풍령_실행작성양식_잔여실행_잔여실행" xfId="4691"/>
    <cellStyle name="_선정(4)_추풍령_실행작성양식_잔여실행_잔여실행_내역서(오산세교 3공구)" xfId="4692"/>
    <cellStyle name="_선정(4)_추풍령_실행작성양식1" xfId="4693"/>
    <cellStyle name="_선정(4)_추풍령_실행작성양식1_2002년영천도로(이대리)" xfId="4694"/>
    <cellStyle name="_선정(4)_추풍령_실행작성양식1_2002년영천도로(이대리)_내역서(오산세교 3공구)" xfId="4695"/>
    <cellStyle name="_선정(4)_추풍령_실행작성양식1_2002년영천도로시행" xfId="4696"/>
    <cellStyle name="_선정(4)_추풍령_실행작성양식1_2002년영천도로시행_내역서(오산세교 3공구)" xfId="4697"/>
    <cellStyle name="_선정(4)_추풍령_실행작성양식1_내역서(오산세교 3공구)" xfId="4698"/>
    <cellStyle name="_선정(4)_추풍령_실행작성양식연습" xfId="4699"/>
    <cellStyle name="_선정(4)_추풍령_실행작성양식연습_'2001사업계획(3)" xfId="4700"/>
    <cellStyle name="_선정(4)_추풍령_실행작성양식연습_'2001사업계획(3)_내역서(오산세교 3공구)" xfId="4701"/>
    <cellStyle name="_선정(4)_추풍령_실행작성양식연습_내역서(오산세교 3공구)" xfId="4702"/>
    <cellStyle name="_선정(4)_추풍령_실행작성양식연습_잔여실행" xfId="4703"/>
    <cellStyle name="_선정(4)_추풍령_실행작성양식연습_잔여실행_내역서(오산세교 3공구)" xfId="4704"/>
    <cellStyle name="_선정(4)_추풍령_실행작성양식연습_잔여실행_잔여실행" xfId="4705"/>
    <cellStyle name="_선정(4)_추풍령_실행작성양식연습_잔여실행_잔여실행_내역서(오산세교 3공구)" xfId="4706"/>
    <cellStyle name="_선정(4)_추풍령_잔여실행" xfId="4707"/>
    <cellStyle name="_선정(4)_추풍령_잔여실행_내역서(오산세교 3공구)" xfId="4708"/>
    <cellStyle name="_선정(4)_추풍령-1" xfId="4709"/>
    <cellStyle name="_선정(4)_추풍령-1_'2000 시공계획1(잔)" xfId="4710"/>
    <cellStyle name="_선정(4)_추풍령-1_'2000 시공계획1(잔)_'2001사업계획(3)" xfId="4711"/>
    <cellStyle name="_선정(4)_추풍령-1_'2000 시공계획1(잔)_'2001사업계획(3)_내역서(오산세교 3공구)" xfId="4712"/>
    <cellStyle name="_선정(4)_추풍령-1_'2000 시공계획1(잔)_내역서(오산세교 3공구)" xfId="4713"/>
    <cellStyle name="_선정(4)_추풍령-1_'2001사업계획(2)" xfId="4714"/>
    <cellStyle name="_선정(4)_추풍령-1_'2001사업계획(2)_내역서(오산세교 3공구)" xfId="4715"/>
    <cellStyle name="_선정(4)_추풍령-1_2002년영천도로(이대리)" xfId="4716"/>
    <cellStyle name="_선정(4)_추풍령-1_2002년영천도로(이대리)_내역서(오산세교 3공구)" xfId="4717"/>
    <cellStyle name="_선정(4)_추풍령-1_2002년영천도로시행" xfId="4718"/>
    <cellStyle name="_선정(4)_추풍령-1_2002년영천도로시행_내역서(오산세교 3공구)" xfId="4719"/>
    <cellStyle name="_선정(4)_추풍령-1_내역서(오산세교 3공구)" xfId="4720"/>
    <cellStyle name="_선정(4)_추풍령-1_실행" xfId="4721"/>
    <cellStyle name="_선정(4)_추풍령-1_실행_내역서(오산세교 3공구)" xfId="4722"/>
    <cellStyle name="_선정(4)_추풍령-1_실행작성양식" xfId="4723"/>
    <cellStyle name="_선정(4)_추풍령-1_실행작성양식 (1)" xfId="4724"/>
    <cellStyle name="_선정(4)_추풍령-1_실행작성양식 (1)_'2001사업계획(3)" xfId="4725"/>
    <cellStyle name="_선정(4)_추풍령-1_실행작성양식 (1)_'2001사업계획(3)_내역서(오산세교 3공구)" xfId="4726"/>
    <cellStyle name="_선정(4)_추풍령-1_실행작성양식 (1)_내역서(오산세교 3공구)" xfId="4727"/>
    <cellStyle name="_선정(4)_추풍령-1_실행작성양식 (1)_잔여실행" xfId="4728"/>
    <cellStyle name="_선정(4)_추풍령-1_실행작성양식 (1)_잔여실행_내역서(오산세교 3공구)" xfId="4729"/>
    <cellStyle name="_선정(4)_추풍령-1_실행작성양식 (1)_잔여실행_잔여실행" xfId="4730"/>
    <cellStyle name="_선정(4)_추풍령-1_실행작성양식 (1)_잔여실행_잔여실행_내역서(오산세교 3공구)" xfId="4731"/>
    <cellStyle name="_선정(4)_추풍령-1_실행작성양식_'2001사업계획(3)" xfId="4732"/>
    <cellStyle name="_선정(4)_추풍령-1_실행작성양식_'2001사업계획(3)_내역서(오산세교 3공구)" xfId="4733"/>
    <cellStyle name="_선정(4)_추풍령-1_실행작성양식_내역서(오산세교 3공구)" xfId="4734"/>
    <cellStyle name="_선정(4)_추풍령-1_실행작성양식_잔여실행" xfId="4735"/>
    <cellStyle name="_선정(4)_추풍령-1_실행작성양식_잔여실행_내역서(오산세교 3공구)" xfId="4736"/>
    <cellStyle name="_선정(4)_추풍령-1_실행작성양식_잔여실행_잔여실행" xfId="4737"/>
    <cellStyle name="_선정(4)_추풍령-1_실행작성양식_잔여실행_잔여실행_내역서(오산세교 3공구)" xfId="4738"/>
    <cellStyle name="_선정(4)_추풍령-1_실행작성양식1" xfId="4739"/>
    <cellStyle name="_선정(4)_추풍령-1_실행작성양식1_2002년영천도로(이대리)" xfId="4740"/>
    <cellStyle name="_선정(4)_추풍령-1_실행작성양식1_2002년영천도로(이대리)_내역서(오산세교 3공구)" xfId="4741"/>
    <cellStyle name="_선정(4)_추풍령-1_실행작성양식1_2002년영천도로시행" xfId="4742"/>
    <cellStyle name="_선정(4)_추풍령-1_실행작성양식1_2002년영천도로시행_내역서(오산세교 3공구)" xfId="4743"/>
    <cellStyle name="_선정(4)_추풍령-1_실행작성양식1_내역서(오산세교 3공구)" xfId="4744"/>
    <cellStyle name="_선정(4)_추풍령-1_실행작성양식연습" xfId="4745"/>
    <cellStyle name="_선정(4)_추풍령-1_실행작성양식연습_'2001사업계획(3)" xfId="4746"/>
    <cellStyle name="_선정(4)_추풍령-1_실행작성양식연습_'2001사업계획(3)_내역서(오산세교 3공구)" xfId="4747"/>
    <cellStyle name="_선정(4)_추풍령-1_실행작성양식연습_내역서(오산세교 3공구)" xfId="4748"/>
    <cellStyle name="_선정(4)_추풍령-1_실행작성양식연습_잔여실행" xfId="4749"/>
    <cellStyle name="_선정(4)_추풍령-1_실행작성양식연습_잔여실행_내역서(오산세교 3공구)" xfId="4750"/>
    <cellStyle name="_선정(4)_추풍령-1_실행작성양식연습_잔여실행_잔여실행" xfId="4751"/>
    <cellStyle name="_선정(4)_추풍령-1_실행작성양식연습_잔여실행_잔여실행_내역서(오산세교 3공구)" xfId="4752"/>
    <cellStyle name="_선정(4)_추풍령-1_잔여실행" xfId="4753"/>
    <cellStyle name="_선정(4)_추풍령-1_잔여실행_내역서(오산세교 3공구)" xfId="4754"/>
    <cellStyle name="_선정(5)" xfId="4755"/>
    <cellStyle name="_선정(5)_'2000 시공계획1(잔)" xfId="4756"/>
    <cellStyle name="_선정(5)_'2000 시공계획1(잔)_'2001사업계획(3)" xfId="4757"/>
    <cellStyle name="_선정(5)_'2000 시공계획1(잔)_'2001사업계획(3)_내역서(오산세교 3공구)" xfId="4758"/>
    <cellStyle name="_선정(5)_'2000 시공계획1(잔)_내역서(오산세교 3공구)" xfId="4759"/>
    <cellStyle name="_선정(5)_'2001사업계획(2)" xfId="4760"/>
    <cellStyle name="_선정(5)_'2001사업계획(2)_내역서(오산세교 3공구)" xfId="4761"/>
    <cellStyle name="_선정(5)_2002년영천도로(이대리)" xfId="4762"/>
    <cellStyle name="_선정(5)_2002년영천도로(이대리)_내역서(오산세교 3공구)" xfId="4763"/>
    <cellStyle name="_선정(5)_2002년영천도로시행" xfId="4764"/>
    <cellStyle name="_선정(5)_2002년영천도로시행_내역서(오산세교 3공구)" xfId="4765"/>
    <cellStyle name="_선정(5)_내역서(오산세교 3공구)" xfId="4766"/>
    <cellStyle name="_선정(5)_실행" xfId="4767"/>
    <cellStyle name="_선정(5)_실행_내역서(오산세교 3공구)" xfId="4768"/>
    <cellStyle name="_선정(5)_실행작성양식" xfId="4769"/>
    <cellStyle name="_선정(5)_실행작성양식 (1)" xfId="4770"/>
    <cellStyle name="_선정(5)_실행작성양식 (1)_'2001사업계획(3)" xfId="4771"/>
    <cellStyle name="_선정(5)_실행작성양식 (1)_'2001사업계획(3)_내역서(오산세교 3공구)" xfId="4772"/>
    <cellStyle name="_선정(5)_실행작성양식 (1)_내역서(오산세교 3공구)" xfId="4773"/>
    <cellStyle name="_선정(5)_실행작성양식 (1)_잔여실행" xfId="4774"/>
    <cellStyle name="_선정(5)_실행작성양식 (1)_잔여실행_내역서(오산세교 3공구)" xfId="4775"/>
    <cellStyle name="_선정(5)_실행작성양식 (1)_잔여실행_잔여실행" xfId="4776"/>
    <cellStyle name="_선정(5)_실행작성양식 (1)_잔여실행_잔여실행_내역서(오산세교 3공구)" xfId="4777"/>
    <cellStyle name="_선정(5)_실행작성양식_'2001사업계획(3)" xfId="4778"/>
    <cellStyle name="_선정(5)_실행작성양식_'2001사업계획(3)_내역서(오산세교 3공구)" xfId="4779"/>
    <cellStyle name="_선정(5)_실행작성양식_내역서(오산세교 3공구)" xfId="4780"/>
    <cellStyle name="_선정(5)_실행작성양식_잔여실행" xfId="4781"/>
    <cellStyle name="_선정(5)_실행작성양식_잔여실행_내역서(오산세교 3공구)" xfId="4782"/>
    <cellStyle name="_선정(5)_실행작성양식_잔여실행_잔여실행" xfId="4783"/>
    <cellStyle name="_선정(5)_실행작성양식_잔여실행_잔여실행_내역서(오산세교 3공구)" xfId="4784"/>
    <cellStyle name="_선정(5)_실행작성양식1" xfId="4785"/>
    <cellStyle name="_선정(5)_실행작성양식1_2002년영천도로(이대리)" xfId="4786"/>
    <cellStyle name="_선정(5)_실행작성양식1_2002년영천도로(이대리)_내역서(오산세교 3공구)" xfId="4787"/>
    <cellStyle name="_선정(5)_실행작성양식1_2002년영천도로시행" xfId="4788"/>
    <cellStyle name="_선정(5)_실행작성양식1_2002년영천도로시행_내역서(오산세교 3공구)" xfId="4789"/>
    <cellStyle name="_선정(5)_실행작성양식1_내역서(오산세교 3공구)" xfId="4790"/>
    <cellStyle name="_선정(5)_실행작성양식연습" xfId="4791"/>
    <cellStyle name="_선정(5)_실행작성양식연습_'2001사업계획(3)" xfId="4792"/>
    <cellStyle name="_선정(5)_실행작성양식연습_'2001사업계획(3)_내역서(오산세교 3공구)" xfId="4793"/>
    <cellStyle name="_선정(5)_실행작성양식연습_내역서(오산세교 3공구)" xfId="4794"/>
    <cellStyle name="_선정(5)_실행작성양식연습_잔여실행" xfId="4795"/>
    <cellStyle name="_선정(5)_실행작성양식연습_잔여실행_내역서(오산세교 3공구)" xfId="4796"/>
    <cellStyle name="_선정(5)_실행작성양식연습_잔여실행_잔여실행" xfId="4797"/>
    <cellStyle name="_선정(5)_실행작성양식연습_잔여실행_잔여실행_내역서(오산세교 3공구)" xfId="4798"/>
    <cellStyle name="_선정(5)_잔여실행" xfId="4799"/>
    <cellStyle name="_선정(5)_잔여실행_내역서(오산세교 3공구)" xfId="4800"/>
    <cellStyle name="_선정(5)_추풍령" xfId="4801"/>
    <cellStyle name="_선정(5)_추풍령_'2000 시공계획1(잔)" xfId="4802"/>
    <cellStyle name="_선정(5)_추풍령_'2000 시공계획1(잔)_'2001사업계획(3)" xfId="4803"/>
    <cellStyle name="_선정(5)_추풍령_'2000 시공계획1(잔)_'2001사업계획(3)_내역서(오산세교 3공구)" xfId="4804"/>
    <cellStyle name="_선정(5)_추풍령_'2000 시공계획1(잔)_내역서(오산세교 3공구)" xfId="4805"/>
    <cellStyle name="_선정(5)_추풍령_'2001사업계획(2)" xfId="4806"/>
    <cellStyle name="_선정(5)_추풍령_'2001사업계획(2)_내역서(오산세교 3공구)" xfId="4807"/>
    <cellStyle name="_선정(5)_추풍령_2002년영천도로(이대리)" xfId="4808"/>
    <cellStyle name="_선정(5)_추풍령_2002년영천도로(이대리)_내역서(오산세교 3공구)" xfId="4809"/>
    <cellStyle name="_선정(5)_추풍령_2002년영천도로시행" xfId="4810"/>
    <cellStyle name="_선정(5)_추풍령_2002년영천도로시행_내역서(오산세교 3공구)" xfId="4811"/>
    <cellStyle name="_선정(5)_추풍령_내역서(오산세교 3공구)" xfId="4812"/>
    <cellStyle name="_선정(5)_추풍령_실행" xfId="4813"/>
    <cellStyle name="_선정(5)_추풍령_실행_내역서(오산세교 3공구)" xfId="4814"/>
    <cellStyle name="_선정(5)_추풍령_실행작성양식" xfId="4815"/>
    <cellStyle name="_선정(5)_추풍령_실행작성양식 (1)" xfId="4816"/>
    <cellStyle name="_선정(5)_추풍령_실행작성양식 (1)_'2001사업계획(3)" xfId="4817"/>
    <cellStyle name="_선정(5)_추풍령_실행작성양식 (1)_'2001사업계획(3)_내역서(오산세교 3공구)" xfId="4818"/>
    <cellStyle name="_선정(5)_추풍령_실행작성양식 (1)_내역서(오산세교 3공구)" xfId="4819"/>
    <cellStyle name="_선정(5)_추풍령_실행작성양식 (1)_잔여실행" xfId="4820"/>
    <cellStyle name="_선정(5)_추풍령_실행작성양식 (1)_잔여실행_내역서(오산세교 3공구)" xfId="4821"/>
    <cellStyle name="_선정(5)_추풍령_실행작성양식 (1)_잔여실행_잔여실행" xfId="4822"/>
    <cellStyle name="_선정(5)_추풍령_실행작성양식 (1)_잔여실행_잔여실행_내역서(오산세교 3공구)" xfId="4823"/>
    <cellStyle name="_선정(5)_추풍령_실행작성양식_'2001사업계획(3)" xfId="4824"/>
    <cellStyle name="_선정(5)_추풍령_실행작성양식_'2001사업계획(3)_내역서(오산세교 3공구)" xfId="4825"/>
    <cellStyle name="_선정(5)_추풍령_실행작성양식_내역서(오산세교 3공구)" xfId="4826"/>
    <cellStyle name="_선정(5)_추풍령_실행작성양식_잔여실행" xfId="4827"/>
    <cellStyle name="_선정(5)_추풍령_실행작성양식_잔여실행_내역서(오산세교 3공구)" xfId="4828"/>
    <cellStyle name="_선정(5)_추풍령_실행작성양식_잔여실행_잔여실행" xfId="4829"/>
    <cellStyle name="_선정(5)_추풍령_실행작성양식_잔여실행_잔여실행_내역서(오산세교 3공구)" xfId="4830"/>
    <cellStyle name="_선정(5)_추풍령_실행작성양식1" xfId="4831"/>
    <cellStyle name="_선정(5)_추풍령_실행작성양식1_2002년영천도로(이대리)" xfId="4832"/>
    <cellStyle name="_선정(5)_추풍령_실행작성양식1_2002년영천도로(이대리)_내역서(오산세교 3공구)" xfId="4833"/>
    <cellStyle name="_선정(5)_추풍령_실행작성양식1_2002년영천도로시행" xfId="4834"/>
    <cellStyle name="_선정(5)_추풍령_실행작성양식1_2002년영천도로시행_내역서(오산세교 3공구)" xfId="4835"/>
    <cellStyle name="_선정(5)_추풍령_실행작성양식1_내역서(오산세교 3공구)" xfId="4836"/>
    <cellStyle name="_선정(5)_추풍령_실행작성양식연습" xfId="4837"/>
    <cellStyle name="_선정(5)_추풍령_실행작성양식연습_'2001사업계획(3)" xfId="4838"/>
    <cellStyle name="_선정(5)_추풍령_실행작성양식연습_'2001사업계획(3)_내역서(오산세교 3공구)" xfId="4839"/>
    <cellStyle name="_선정(5)_추풍령_실행작성양식연습_내역서(오산세교 3공구)" xfId="4840"/>
    <cellStyle name="_선정(5)_추풍령_실행작성양식연습_잔여실행" xfId="4841"/>
    <cellStyle name="_선정(5)_추풍령_실행작성양식연습_잔여실행_내역서(오산세교 3공구)" xfId="4842"/>
    <cellStyle name="_선정(5)_추풍령_실행작성양식연습_잔여실행_잔여실행" xfId="4843"/>
    <cellStyle name="_선정(5)_추풍령_실행작성양식연습_잔여실행_잔여실행_내역서(오산세교 3공구)" xfId="4844"/>
    <cellStyle name="_선정(5)_추풍령_잔여실행" xfId="4845"/>
    <cellStyle name="_선정(5)_추풍령_잔여실행_내역서(오산세교 3공구)" xfId="4846"/>
    <cellStyle name="_선정(5)_추풍령-1" xfId="4847"/>
    <cellStyle name="_선정(5)_추풍령-1_'2000 시공계획1(잔)" xfId="4848"/>
    <cellStyle name="_선정(5)_추풍령-1_'2000 시공계획1(잔)_'2001사업계획(3)" xfId="4849"/>
    <cellStyle name="_선정(5)_추풍령-1_'2000 시공계획1(잔)_'2001사업계획(3)_내역서(오산세교 3공구)" xfId="4850"/>
    <cellStyle name="_선정(5)_추풍령-1_'2000 시공계획1(잔)_내역서(오산세교 3공구)" xfId="4851"/>
    <cellStyle name="_선정(5)_추풍령-1_'2001사업계획(2)" xfId="4852"/>
    <cellStyle name="_선정(5)_추풍령-1_'2001사업계획(2)_내역서(오산세교 3공구)" xfId="4853"/>
    <cellStyle name="_선정(5)_추풍령-1_2002년영천도로(이대리)" xfId="4854"/>
    <cellStyle name="_선정(5)_추풍령-1_2002년영천도로(이대리)_내역서(오산세교 3공구)" xfId="4855"/>
    <cellStyle name="_선정(5)_추풍령-1_2002년영천도로시행" xfId="4856"/>
    <cellStyle name="_선정(5)_추풍령-1_2002년영천도로시행_내역서(오산세교 3공구)" xfId="4857"/>
    <cellStyle name="_선정(5)_추풍령-1_내역서(오산세교 3공구)" xfId="4858"/>
    <cellStyle name="_선정(5)_추풍령-1_실행" xfId="4859"/>
    <cellStyle name="_선정(5)_추풍령-1_실행_내역서(오산세교 3공구)" xfId="4860"/>
    <cellStyle name="_선정(5)_추풍령-1_실행작성양식" xfId="4861"/>
    <cellStyle name="_선정(5)_추풍령-1_실행작성양식 (1)" xfId="4862"/>
    <cellStyle name="_선정(5)_추풍령-1_실행작성양식 (1)_'2001사업계획(3)" xfId="4863"/>
    <cellStyle name="_선정(5)_추풍령-1_실행작성양식 (1)_'2001사업계획(3)_내역서(오산세교 3공구)" xfId="4864"/>
    <cellStyle name="_선정(5)_추풍령-1_실행작성양식 (1)_내역서(오산세교 3공구)" xfId="4865"/>
    <cellStyle name="_선정(5)_추풍령-1_실행작성양식 (1)_잔여실행" xfId="4866"/>
    <cellStyle name="_선정(5)_추풍령-1_실행작성양식 (1)_잔여실행_내역서(오산세교 3공구)" xfId="4867"/>
    <cellStyle name="_선정(5)_추풍령-1_실행작성양식 (1)_잔여실행_잔여실행" xfId="4868"/>
    <cellStyle name="_선정(5)_추풍령-1_실행작성양식 (1)_잔여실행_잔여실행_내역서(오산세교 3공구)" xfId="4869"/>
    <cellStyle name="_선정(5)_추풍령-1_실행작성양식_'2001사업계획(3)" xfId="4870"/>
    <cellStyle name="_선정(5)_추풍령-1_실행작성양식_'2001사업계획(3)_내역서(오산세교 3공구)" xfId="4871"/>
    <cellStyle name="_선정(5)_추풍령-1_실행작성양식_내역서(오산세교 3공구)" xfId="4872"/>
    <cellStyle name="_선정(5)_추풍령-1_실행작성양식_잔여실행" xfId="4873"/>
    <cellStyle name="_선정(5)_추풍령-1_실행작성양식_잔여실행_내역서(오산세교 3공구)" xfId="4874"/>
    <cellStyle name="_선정(5)_추풍령-1_실행작성양식_잔여실행_잔여실행" xfId="4875"/>
    <cellStyle name="_선정(5)_추풍령-1_실행작성양식_잔여실행_잔여실행_내역서(오산세교 3공구)" xfId="4876"/>
    <cellStyle name="_선정(5)_추풍령-1_실행작성양식1" xfId="4877"/>
    <cellStyle name="_선정(5)_추풍령-1_실행작성양식1_2002년영천도로(이대리)" xfId="4878"/>
    <cellStyle name="_선정(5)_추풍령-1_실행작성양식1_2002년영천도로(이대리)_내역서(오산세교 3공구)" xfId="4879"/>
    <cellStyle name="_선정(5)_추풍령-1_실행작성양식1_2002년영천도로시행" xfId="4880"/>
    <cellStyle name="_선정(5)_추풍령-1_실행작성양식1_2002년영천도로시행_내역서(오산세교 3공구)" xfId="4881"/>
    <cellStyle name="_선정(5)_추풍령-1_실행작성양식1_내역서(오산세교 3공구)" xfId="4882"/>
    <cellStyle name="_선정(5)_추풍령-1_실행작성양식연습" xfId="4883"/>
    <cellStyle name="_선정(5)_추풍령-1_실행작성양식연습_'2001사업계획(3)" xfId="4884"/>
    <cellStyle name="_선정(5)_추풍령-1_실행작성양식연습_'2001사업계획(3)_내역서(오산세교 3공구)" xfId="4885"/>
    <cellStyle name="_선정(5)_추풍령-1_실행작성양식연습_내역서(오산세교 3공구)" xfId="4886"/>
    <cellStyle name="_선정(5)_추풍령-1_실행작성양식연습_잔여실행" xfId="4887"/>
    <cellStyle name="_선정(5)_추풍령-1_실행작성양식연습_잔여실행_내역서(오산세교 3공구)" xfId="4888"/>
    <cellStyle name="_선정(5)_추풍령-1_실행작성양식연습_잔여실행_잔여실행" xfId="4889"/>
    <cellStyle name="_선정(5)_추풍령-1_실행작성양식연습_잔여실행_잔여실행_내역서(오산세교 3공구)" xfId="4890"/>
    <cellStyle name="_선정(5)_추풍령-1_잔여실행" xfId="4891"/>
    <cellStyle name="_선정(5)_추풍령-1_잔여실행_내역서(오산세교 3공구)" xfId="4892"/>
    <cellStyle name="_설계예산서(전면도로)-토목" xfId="4893"/>
    <cellStyle name="_설계추정2(토목)대림" xfId="660"/>
    <cellStyle name="_설비(1218)" xfId="4894"/>
    <cellStyle name="_센텀시티(입찰 a)" xfId="661"/>
    <cellStyle name="_송도1-1" xfId="4895"/>
    <cellStyle name="_송도1-1_견적의뢰" xfId="4896"/>
    <cellStyle name="_송도1-1_실행 검토 (2003.06.11)" xfId="4897"/>
    <cellStyle name="_송도1-2" xfId="4898"/>
    <cellStyle name="_송도1-2_견적의뢰" xfId="4899"/>
    <cellStyle name="_송도1-2_실행 검토 (2003.06.11)" xfId="4900"/>
    <cellStyle name="_송도3매립실행견적-영종호+P1검토(대림)" xfId="662"/>
    <cellStyle name="_송도신도시(1-1공구)" xfId="4901"/>
    <cellStyle name="_송도신도시(1-1공구)_견적의뢰" xfId="4902"/>
    <cellStyle name="_송도신도시(1-1공구)_실행 검토 (2003.06.11)" xfId="4903"/>
    <cellStyle name="_송도신도시1-2공구(투찰)" xfId="663"/>
    <cellStyle name="_송도신도시1-2공구(투찰)_간접비" xfId="664"/>
    <cellStyle name="_송도신도시1-2공구(투찰)_삼안분견적" xfId="665"/>
    <cellStyle name="_송리(품의)" xfId="666"/>
    <cellStyle name="_송학실행안" xfId="667"/>
    <cellStyle name="_송학하수투찰" xfId="668"/>
    <cellStyle name="_송학하수품의(설계넣고)" xfId="669"/>
    <cellStyle name="_수량" xfId="670"/>
    <cellStyle name="_수량_1" xfId="671"/>
    <cellStyle name="_수량_2" xfId="672"/>
    <cellStyle name="_수량1" xfId="673"/>
    <cellStyle name="_수량1_1" xfId="674"/>
    <cellStyle name="_수량2" xfId="675"/>
    <cellStyle name="_수량2_1" xfId="676"/>
    <cellStyle name="_수량last" xfId="677"/>
    <cellStyle name="_수량last_1" xfId="678"/>
    <cellStyle name="_수량last_2" xfId="679"/>
    <cellStyle name="_수량산출" xfId="680"/>
    <cellStyle name="_수량집계표" xfId="681"/>
    <cellStyle name="_수량표(아주포함)" xfId="4904"/>
    <cellStyle name="_수로암거치환" xfId="682"/>
    <cellStyle name="_수로암거토공량" xfId="683"/>
    <cellStyle name="_수어댐 보조여수로 추정원가" xfId="684"/>
    <cellStyle name="_수영강변결재양식_본" xfId="685"/>
    <cellStyle name="_수장교 기초형식 변경" xfId="686"/>
    <cellStyle name="_수장교(농로)" xfId="687"/>
    <cellStyle name="_수장교기초형식변경공문" xfId="688"/>
    <cellStyle name="_수장교암선(사진)" xfId="689"/>
    <cellStyle name="_순창운암추정원가" xfId="4905"/>
    <cellStyle name="_신갈수지-부대" xfId="4906"/>
    <cellStyle name="_신갈수지-부대_강변북로-견적대비" xfId="4907"/>
    <cellStyle name="_신갈수지-부대_강변북로-견적대비_집행(산청)" xfId="4908"/>
    <cellStyle name="_신갈수지-부대_강변북로-견적대비_집행(산청)_집행(산청)" xfId="4909"/>
    <cellStyle name="_신갈수지-부대_무안광주2공구-견적대비" xfId="4910"/>
    <cellStyle name="_신갈수지-부대_무안광주2공구-견적대비_집행(산청)" xfId="4911"/>
    <cellStyle name="_신갈수지-부대_무안광주2공구-견적대비_집행(산청)_집행(산청)" xfId="4912"/>
    <cellStyle name="_신갈수지-부대_이양능주1공구-견적대비" xfId="4913"/>
    <cellStyle name="_신갈수지-부대_이양능주1공구-견적대비_집행(산청)" xfId="4914"/>
    <cellStyle name="_신갈수지-부대_이양능주1공구-견적대비_집행(산청)_집행(산청)" xfId="4915"/>
    <cellStyle name="_신갈수지-부대_집행(산청)" xfId="4916"/>
    <cellStyle name="_신규집행" xfId="4917"/>
    <cellStyle name="_신규집행_집행(산청)_집행(산청)" xfId="4918"/>
    <cellStyle name="_신금하촌-견적" xfId="690"/>
    <cellStyle name="_신매오월-현장실행(본사제출)" xfId="4919"/>
    <cellStyle name="_신창IC R-G교(확대기초)" xfId="691"/>
    <cellStyle name="_신철원2교" xfId="692"/>
    <cellStyle name="_신풍우성-견적대비" xfId="4920"/>
    <cellStyle name="_신현실행단가산출서" xfId="4921"/>
    <cellStyle name="_신현실행단가산출서_원덕실행분할" xfId="4922"/>
    <cellStyle name="_실정보고-시공측량" xfId="4923"/>
    <cellStyle name="_실행" xfId="4924"/>
    <cellStyle name="_실행(현장안)" xfId="693"/>
    <cellStyle name="_실행_내역서(오산세교 3공구)" xfId="4925"/>
    <cellStyle name="_실행금액비교-평택탈황대비공사" xfId="694"/>
    <cellStyle name="_실행금액비교-평택탈황대비공사_산출근거_경인교대" xfId="695"/>
    <cellStyle name="_실행금액비교-평택탈황대비공사_산출근거-충북권주배관(1공구)" xfId="696"/>
    <cellStyle name="_실행금액비교-평택탈황대비공사_산출근거-충북권주배관(1공구)_산출근거-충북권주배관(2공구)" xfId="697"/>
    <cellStyle name="_실행금액비교-평택탈황대비공사_산출근거-충북권주배관(1공구)_산출근거-충북권주배관(2공구)_산출근거_경인교대" xfId="698"/>
    <cellStyle name="_실행금액비교-평택탈황대비공사_평택탈황-구조물공-(가)실행-본사안" xfId="699"/>
    <cellStyle name="_실행금액비교-평택탈황대비공사_평택탈황-구조물공-(가)실행-본사안(정과장님)" xfId="700"/>
    <cellStyle name="_실행금액비교-평택탈황대비공사_평택탈황-구조물공-(가)실행-본사안(정과장님)_산출근거_경인교대" xfId="701"/>
    <cellStyle name="_실행금액비교-평택탈황대비공사_평택탈황-구조물공-(가)실행-본사안(정과장님)_산출근거-충북권주배관(1공구)" xfId="702"/>
    <cellStyle name="_실행금액비교-평택탈황대비공사_평택탈황-구조물공-(가)실행-본사안(정과장님)_산출근거-충북권주배관(1공구)_산출근거-충북권주배관(2공구)" xfId="703"/>
    <cellStyle name="_실행금액비교-평택탈황대비공사_평택탈황-구조물공-(가)실행-본사안(정과장님)_산출근거-충북권주배관(1공구)_산출근거-충북권주배관(2공구)_산출근거_경인교대" xfId="704"/>
    <cellStyle name="_실행금액비교-평택탈황대비공사_평택탈황-구조물공-(가)실행-본사안_산출근거_경인교대" xfId="705"/>
    <cellStyle name="_실행금액비교-평택탈황대비공사_평택탈황-구조물공-(가)실행-본사안_산출근거-충북권주배관(1공구)" xfId="706"/>
    <cellStyle name="_실행금액비교-평택탈황대비공사_평택탈황-구조물공-(가)실행-본사안_산출근거-충북권주배관(1공구)_산출근거-충북권주배관(2공구)" xfId="707"/>
    <cellStyle name="_실행금액비교-평택탈황대비공사_평택탈황-구조물공-(가)실행-본사안_산출근거-충북권주배관(1공구)_산출근거-충북권주배관(2공구)_산출근거_경인교대" xfId="708"/>
    <cellStyle name="_실행금액비교-평택탈황대비공사_평택탈황-구조물공-(가)실행-본사안3(정과장님)" xfId="709"/>
    <cellStyle name="_실행금액비교-평택탈황대비공사_평택탈황-구조물공-(가)실행-본사안3(정과장님)_산출근거_경인교대" xfId="710"/>
    <cellStyle name="_실행금액비교-평택탈황대비공사_평택탈황-구조물공-(가)실행-본사안3(정과장님)_산출근거-충북권주배관(1공구)" xfId="711"/>
    <cellStyle name="_실행금액비교-평택탈황대비공사_평택탈황-구조물공-(가)실행-본사안3(정과장님)_산출근거-충북권주배관(1공구)_산출근거-충북권주배관(2공구)" xfId="712"/>
    <cellStyle name="_실행금액비교-평택탈황대비공사_평택탈황-구조물공-(가)실행-본사안3(정과장님)_산출근거-충북권주배관(1공구)_산출근거-충북권주배관(2공구)_산출근거_경인교대" xfId="713"/>
    <cellStyle name="_실행내역(최종)-울산카프로락탐" xfId="714"/>
    <cellStyle name="_실행내역2001년1월변경" xfId="4926"/>
    <cellStyle name="_실행내역2001년1월변경_2002년 현장운영계획양식" xfId="4927"/>
    <cellStyle name="_실행내역2001년1월변경_2002년 현장운영계획양식_2003년실행(싸릿재)" xfId="4928"/>
    <cellStyle name="_실행내역2001년1월변경_2002년 현장운영계획양식_2003년실행(싸릿재)_거제신현터널현장실행" xfId="4929"/>
    <cellStyle name="_실행내역2001년1월변경_2002년 현장운영계획양식_2003년실행(싸릿재)_거제신현터널현장실행_원덕실행분할" xfId="4930"/>
    <cellStyle name="_실행내역2001년1월변경_2002년 현장운영계획양식_2003년실행(싸릿재)_신현실행단가산출서" xfId="4931"/>
    <cellStyle name="_실행내역2001년1월변경_2002년 현장운영계획양식_2003년실행(싸릿재)_신현실행단가산출서_원덕실행분할" xfId="4932"/>
    <cellStyle name="_실행내역2001년1월변경_2002년 현장운영계획양식_2003년실행(싸릿재)_원덕실행분할" xfId="4933"/>
    <cellStyle name="_실행내역2001년1월변경_2002년 현장운영계획양식_실행단가" xfId="4934"/>
    <cellStyle name="_실행내역2001년1월변경_2002년 현장운영계획양식_실행단가_2003년실행(싸릿재)" xfId="4935"/>
    <cellStyle name="_실행내역2001년1월변경_2002년 현장운영계획양식_실행단가_2003년실행(싸릿재)_거제신현터널현장실행" xfId="4936"/>
    <cellStyle name="_실행내역2001년1월변경_2002년 현장운영계획양식_실행단가_2003년실행(싸릿재)_거제신현터널현장실행_원덕실행분할" xfId="4937"/>
    <cellStyle name="_실행내역2001년1월변경_2002년 현장운영계획양식_실행단가_2003년실행(싸릿재)_신현실행단가산출서" xfId="4938"/>
    <cellStyle name="_실행내역2001년1월변경_2002년 현장운영계획양식_실행단가_2003년실행(싸릿재)_신현실행단가산출서_원덕실행분할" xfId="4939"/>
    <cellStyle name="_실행내역2001년1월변경_2002년 현장운영계획양식_실행단가_2003년실행(싸릿재)_원덕실행분할" xfId="4940"/>
    <cellStyle name="_실행내역2001년1월변경_2002년 현장운영계획양식_실행단가_원덕실행분할" xfId="4941"/>
    <cellStyle name="_실행내역2001년1월변경_2002년 현장운영계획양식_원덕실행분할" xfId="4942"/>
    <cellStyle name="_실행내역2001년1월변경_2003년 실행(장성-담양)" xfId="4943"/>
    <cellStyle name="_실행내역2001년1월변경_2003년 실행(장성-담양)_원덕실행분할" xfId="4944"/>
    <cellStyle name="_실행내역2001년1월변경_2003년실행양식" xfId="4945"/>
    <cellStyle name="_실행내역2001년1월변경_2003년실행양식_2003년실행(싸릿재)" xfId="4946"/>
    <cellStyle name="_실행내역2001년1월변경_2003년실행양식_2003년실행(싸릿재)_거제신현터널현장실행" xfId="4947"/>
    <cellStyle name="_실행내역2001년1월변경_2003년실행양식_2003년실행(싸릿재)_거제신현터널현장실행_원덕실행분할" xfId="4948"/>
    <cellStyle name="_실행내역2001년1월변경_2003년실행양식_2003년실행(싸릿재)_신현실행단가산출서" xfId="4949"/>
    <cellStyle name="_실행내역2001년1월변경_2003년실행양식_2003년실행(싸릿재)_신현실행단가산출서_원덕실행분할" xfId="4950"/>
    <cellStyle name="_실행내역2001년1월변경_2003년실행양식_2003년실행(싸릿재)_원덕실행분할" xfId="4951"/>
    <cellStyle name="_실행내역2001년1월변경_2003년실행양식_원덕실행분할" xfId="4952"/>
    <cellStyle name="_실행내역2001년1월변경_2003웁스" xfId="4953"/>
    <cellStyle name="_실행내역2001년1월변경_2003웁스_2003년실행(싸릿재)" xfId="4954"/>
    <cellStyle name="_실행내역2001년1월변경_2003웁스_2003년실행(싸릿재)_거제신현터널현장실행" xfId="4955"/>
    <cellStyle name="_실행내역2001년1월변경_2003웁스_2003년실행(싸릿재)_거제신현터널현장실행_원덕실행분할" xfId="4956"/>
    <cellStyle name="_실행내역2001년1월변경_2003웁스_2003년실행(싸릿재)_신현실행단가산출서" xfId="4957"/>
    <cellStyle name="_실행내역2001년1월변경_2003웁스_2003년실행(싸릿재)_신현실행단가산출서_원덕실행분할" xfId="4958"/>
    <cellStyle name="_실행내역2001년1월변경_2003웁스_2003년실행(싸릿재)_원덕실행분할" xfId="4959"/>
    <cellStyle name="_실행내역2001년1월변경_2003웁스_원덕실행분할" xfId="4960"/>
    <cellStyle name="_실행내역2001년1월변경_Book3" xfId="4961"/>
    <cellStyle name="_실행내역2001년1월변경_Book3_2003년실행(싸릿재)" xfId="4962"/>
    <cellStyle name="_실행내역2001년1월변경_Book3_2003년실행(싸릿재)_거제신현터널현장실행" xfId="4963"/>
    <cellStyle name="_실행내역2001년1월변경_Book3_2003년실행(싸릿재)_거제신현터널현장실행_원덕실행분할" xfId="4964"/>
    <cellStyle name="_실행내역2001년1월변경_Book3_2003년실행(싸릿재)_신현실행단가산출서" xfId="4965"/>
    <cellStyle name="_실행내역2001년1월변경_Book3_2003년실행(싸릿재)_신현실행단가산출서_원덕실행분할" xfId="4966"/>
    <cellStyle name="_실행내역2001년1월변경_Book3_2003년실행(싸릿재)_원덕실행분할" xfId="4967"/>
    <cellStyle name="_실행내역2001년1월변경_Book3_원덕실행분할" xfId="4968"/>
    <cellStyle name="_실행내역2001년1월변경_거제신현터널현장실행" xfId="4969"/>
    <cellStyle name="_실행내역2001년1월변경_거제신현터널현장실행_원덕실행분할" xfId="4970"/>
    <cellStyle name="_실행내역2001년1월변경_번영교2001년사업보고" xfId="4971"/>
    <cellStyle name="_실행내역2001년1월변경_번영교2001년사업보고_원덕실행분할" xfId="4972"/>
    <cellStyle name="_실행내역2001년1월변경_신현실행단가산출서" xfId="4973"/>
    <cellStyle name="_실행내역2001년1월변경_신현실행단가산출서_원덕실행분할" xfId="4974"/>
    <cellStyle name="_실행내역2001년1월변경_싸릿재실행-2(직영)" xfId="4975"/>
    <cellStyle name="_실행내역2001년1월변경_싸릿재실행-2(직영)_2003년실행(싸릿재)" xfId="4976"/>
    <cellStyle name="_실행내역2001년1월변경_싸릿재실행-2(직영)_2003년실행(싸릿재)_거제신현터널현장실행" xfId="4977"/>
    <cellStyle name="_실행내역2001년1월변경_싸릿재실행-2(직영)_2003년실행(싸릿재)_거제신현터널현장실행_원덕실행분할" xfId="4978"/>
    <cellStyle name="_실행내역2001년1월변경_싸릿재실행-2(직영)_2003년실행(싸릿재)_신현실행단가산출서" xfId="4979"/>
    <cellStyle name="_실행내역2001년1월변경_싸릿재실행-2(직영)_2003년실행(싸릿재)_신현실행단가산출서_원덕실행분할" xfId="4980"/>
    <cellStyle name="_실행내역2001년1월변경_싸릿재실행-2(직영)_2003년실행(싸릿재)_원덕실행분할" xfId="4981"/>
    <cellStyle name="_실행내역2001년1월변경_싸릿재실행-2(직영)_원덕실행분할" xfId="4982"/>
    <cellStyle name="_실행내역2001년1월변경_원덕실행분할" xfId="4983"/>
    <cellStyle name="_실행내역2001년1월변경_잔여실행예산" xfId="4984"/>
    <cellStyle name="_실행내역2001년1월변경_잔여실행예산_2003년실행(싸릿재)" xfId="4985"/>
    <cellStyle name="_실행내역2001년1월변경_잔여실행예산_2003년실행(싸릿재)_거제신현터널현장실행" xfId="4986"/>
    <cellStyle name="_실행내역2001년1월변경_잔여실행예산_2003년실행(싸릿재)_거제신현터널현장실행_원덕실행분할" xfId="4987"/>
    <cellStyle name="_실행내역2001년1월변경_잔여실행예산_2003년실행(싸릿재)_신현실행단가산출서" xfId="4988"/>
    <cellStyle name="_실행내역2001년1월변경_잔여실행예산_2003년실행(싸릿재)_신현실행단가산출서_원덕실행분할" xfId="4989"/>
    <cellStyle name="_실행내역2001년1월변경_잔여실행예산_2003년실행(싸릿재)_원덕실행분할" xfId="4990"/>
    <cellStyle name="_실행내역2001년1월변경_잔여실행예산_원덕실행분할" xfId="4991"/>
    <cellStyle name="_실행내역2001년1월변경_장비자재노무양식1" xfId="4992"/>
    <cellStyle name="_실행내역2001년1월변경_장비자재노무양식1_원덕실행분할" xfId="4993"/>
    <cellStyle name="_실행내역2001년1월변경_장성담양개설회의" xfId="4994"/>
    <cellStyle name="_실행내역2001년1월변경_장성담양개설회의_원덕실행분할" xfId="4995"/>
    <cellStyle name="_실행내역2001년1월변경_현장실행" xfId="4996"/>
    <cellStyle name="_실행내역2001년1월변경_현장실행_원덕실행분할" xfId="4997"/>
    <cellStyle name="_실행내역2001년1월변경_현장운영계획" xfId="4998"/>
    <cellStyle name="_실행내역2001년1월변경_현장운영계획(2001.2.6)" xfId="4999"/>
    <cellStyle name="_실행내역2001년1월변경_현장운영계획(2001.2.6)_원덕실행분할" xfId="5000"/>
    <cellStyle name="_실행내역2001년1월변경_현장운영계획_원덕실행분할" xfId="5001"/>
    <cellStyle name="_실행예산(변경)" xfId="715"/>
    <cellStyle name="_실행예산서" xfId="716"/>
    <cellStyle name="_실행작성양식" xfId="5002"/>
    <cellStyle name="_실행작성양식 (1)" xfId="5003"/>
    <cellStyle name="_실행작성양식 (1)_'2001사업계획(3)" xfId="5004"/>
    <cellStyle name="_실행작성양식 (1)_'2001사업계획(3)_내역서(오산세교 3공구)" xfId="5005"/>
    <cellStyle name="_실행작성양식 (1)_내역서(오산세교 3공구)" xfId="5006"/>
    <cellStyle name="_실행작성양식 (1)_잔여실행" xfId="5007"/>
    <cellStyle name="_실행작성양식 (1)_잔여실행_내역서(오산세교 3공구)" xfId="5008"/>
    <cellStyle name="_실행작성양식 (1)_잔여실행_잔여실행" xfId="5009"/>
    <cellStyle name="_실행작성양식 (1)_잔여실행_잔여실행_내역서(오산세교 3공구)" xfId="5010"/>
    <cellStyle name="_실행작성양식_'2001사업계획(3)" xfId="5011"/>
    <cellStyle name="_실행작성양식_'2001사업계획(3)_내역서(오산세교 3공구)" xfId="5012"/>
    <cellStyle name="_실행작성양식_내역서(오산세교 3공구)" xfId="5013"/>
    <cellStyle name="_실행작성양식_잔여실행" xfId="5014"/>
    <cellStyle name="_실행작성양식_잔여실행_내역서(오산세교 3공구)" xfId="5015"/>
    <cellStyle name="_실행작성양식_잔여실행_잔여실행" xfId="5016"/>
    <cellStyle name="_실행작성양식_잔여실행_잔여실행_내역서(오산세교 3공구)" xfId="5017"/>
    <cellStyle name="_실행작성양식1" xfId="5018"/>
    <cellStyle name="_실행작성양식1_2002년영천도로(이대리)" xfId="5019"/>
    <cellStyle name="_실행작성양식1_2002년영천도로(이대리)_내역서(오산세교 3공구)" xfId="5020"/>
    <cellStyle name="_실행작성양식1_2002년영천도로시행" xfId="5021"/>
    <cellStyle name="_실행작성양식1_2002년영천도로시행_내역서(오산세교 3공구)" xfId="5022"/>
    <cellStyle name="_실행작성양식1_내역서(오산세교 3공구)" xfId="5023"/>
    <cellStyle name="_실행작성양식연습" xfId="5024"/>
    <cellStyle name="_실행작성양식연습_'2001사업계획(3)" xfId="5025"/>
    <cellStyle name="_실행작성양식연습_'2001사업계획(3)_내역서(오산세교 3공구)" xfId="5026"/>
    <cellStyle name="_실행작성양식연습_내역서(오산세교 3공구)" xfId="5027"/>
    <cellStyle name="_실행작성양식연습_잔여실행" xfId="5028"/>
    <cellStyle name="_실행작성양식연습_잔여실행_내역서(오산세교 3공구)" xfId="5029"/>
    <cellStyle name="_실행작성양식연습_잔여실행_잔여실행" xfId="5030"/>
    <cellStyle name="_실행작성양식연습_잔여실행_잔여실행_내역서(오산세교 3공구)" xfId="5031"/>
    <cellStyle name="_실행진짜" xfId="5032"/>
    <cellStyle name="_실행진짜_시행계획보고(중앙선6공구)" xfId="5033"/>
    <cellStyle name="_실행-청도삼랑진" xfId="5034"/>
    <cellStyle name="_실행품의양식" xfId="5035"/>
    <cellStyle name="_싸릿재실행-2(직영)" xfId="5036"/>
    <cellStyle name="_싸릿재실행-2(직영)_2003년실행(싸릿재)" xfId="5037"/>
    <cellStyle name="_싸릿재실행-2(직영)_2003년실행(싸릿재)_거제신현터널현장실행" xfId="5038"/>
    <cellStyle name="_싸릿재실행-2(직영)_2003년실행(싸릿재)_거제신현터널현장실행_원덕실행분할" xfId="5039"/>
    <cellStyle name="_싸릿재실행-2(직영)_2003년실행(싸릿재)_신현실행단가산출서" xfId="5040"/>
    <cellStyle name="_싸릿재실행-2(직영)_2003년실행(싸릿재)_신현실행단가산출서_원덕실행분할" xfId="5041"/>
    <cellStyle name="_싸릿재실행-2(직영)_2003년실행(싸릿재)_원덕실행분할" xfId="5042"/>
    <cellStyle name="_싸릿재실행-2(직영)_원덕실행분할" xfId="5043"/>
    <cellStyle name="_아미고터워 리모델링공사(계약,실행내역)9월.3일 " xfId="5044"/>
    <cellStyle name="_아산공설01" xfId="717"/>
    <cellStyle name="_안전관리비및공과잡비(현장)" xfId="718"/>
    <cellStyle name="_앙성수량총괄(관수정)" xfId="5045"/>
    <cellStyle name="_앙성수량총괄(관수정)_1" xfId="5046"/>
    <cellStyle name="_앙성수량총괄(관수정)_2" xfId="5047"/>
    <cellStyle name="_앙성수량총괄(관수정)_2_대부리총괄수량집계표" xfId="5048"/>
    <cellStyle name="_앙성수량총괄(관수정)_대부리총괄수량집계표" xfId="5049"/>
    <cellStyle name="_양식-견적의뢰-fax표지" xfId="719"/>
    <cellStyle name="_양양교_간접비" xfId="720"/>
    <cellStyle name="_업무보고" xfId="5050"/>
    <cellStyle name="_업체선정요청(평택소사벌택지)" xfId="5051"/>
    <cellStyle name="_여건보고(6차_rev.2)" xfId="721"/>
    <cellStyle name="_여건보고(6차_rev.2)_견적(울산남방파제)" xfId="722"/>
    <cellStyle name="_여수우회" xfId="5052"/>
    <cellStyle name="_역T형옹벽" xfId="723"/>
    <cellStyle name="_연약지반수량산출" xfId="724"/>
    <cellStyle name="_영-견적보고" xfId="725"/>
    <cellStyle name="_영남내륙권추정" xfId="5053"/>
    <cellStyle name="_영산강-금호(부대내역)" xfId="5054"/>
    <cellStyle name="_영산강-금호(부대내역)_공무정산양식(10월초)" xfId="5055"/>
    <cellStyle name="_영산강-금호(부대내역)_공무정산양식(10월초)_기성내역서" xfId="5056"/>
    <cellStyle name="_영산강-금호(부대내역)_공무정산양식(10월초)_기성내역서_전체계약변경(03)" xfId="5057"/>
    <cellStyle name="_영산강-금호(부대내역)_공무정산양식(10월초)_전체계약변경(03)" xfId="5058"/>
    <cellStyle name="_영산강-금호(부대내역)_공무정산양식(10월초)_포장외건(최종)" xfId="5059"/>
    <cellStyle name="_영산강-금호(부대내역)_기성내역서" xfId="5060"/>
    <cellStyle name="_영산강-금호(부대내역)_기성내역서_전체계약변경(03)" xfId="5061"/>
    <cellStyle name="_영산강-금호(부대내역)_전체계약변경(03)" xfId="5062"/>
    <cellStyle name="_영산강-금호(부대내역)_포장외건(최종)" xfId="5063"/>
    <cellStyle name="_영일만신항내역서(견적)" xfId="726"/>
    <cellStyle name="_영주국도대체도로" xfId="727"/>
    <cellStyle name="_예산산근(김천영동)_본사안rev2" xfId="728"/>
    <cellStyle name="_예정공정표" xfId="5064"/>
    <cellStyle name="_예정공정표(전남남부권현장)" xfId="5065"/>
    <cellStyle name="_예정공정표_김천교리1(강교)" xfId="5066"/>
    <cellStyle name="_예정공정표_회천상패1(강교)" xfId="5067"/>
    <cellStyle name="_예정공정표2" xfId="5068"/>
    <cellStyle name="_옥포성서2공구견적서" xfId="729"/>
    <cellStyle name="_왜관견적갑지" xfId="730"/>
    <cellStyle name="_우" xfId="731"/>
    <cellStyle name="_우_광주평동실행" xfId="732"/>
    <cellStyle name="_우_광주평동품의1" xfId="733"/>
    <cellStyle name="_우_기장하수실행1" xfId="734"/>
    <cellStyle name="_우_송학실행안" xfId="735"/>
    <cellStyle name="_우_송학하수투찰" xfId="736"/>
    <cellStyle name="_우_송학하수품의(설계넣고)" xfId="737"/>
    <cellStyle name="_우_우주센터투찰" xfId="738"/>
    <cellStyle name="_우_우주센터투찰_광주평동실행" xfId="739"/>
    <cellStyle name="_우_우주센터투찰_광주평동품의1" xfId="740"/>
    <cellStyle name="_우_우주센터투찰_기장하수실행1" xfId="741"/>
    <cellStyle name="_우_우주센터투찰_송학실행안" xfId="742"/>
    <cellStyle name="_우_우주센터투찰_송학하수투찰" xfId="743"/>
    <cellStyle name="_우_우주센터투찰_송학하수품의(설계넣고)" xfId="744"/>
    <cellStyle name="_우주센" xfId="745"/>
    <cellStyle name="_우주센_광주평동실행" xfId="746"/>
    <cellStyle name="_우주센_광주평동품의1" xfId="747"/>
    <cellStyle name="_우주센_기장하수실행1" xfId="748"/>
    <cellStyle name="_우주센_송학실행안" xfId="749"/>
    <cellStyle name="_우주센_송학하수투찰" xfId="750"/>
    <cellStyle name="_우주센_송학하수품의(설계넣고)" xfId="751"/>
    <cellStyle name="_우주센_우주센터투찰" xfId="752"/>
    <cellStyle name="_우주센_우주센터투찰_광주평동실행" xfId="753"/>
    <cellStyle name="_우주센_우주센터투찰_광주평동품의1" xfId="754"/>
    <cellStyle name="_우주센_우주센터투찰_기장하수실행1" xfId="755"/>
    <cellStyle name="_우주센_우주센터투찰_송학실행안" xfId="756"/>
    <cellStyle name="_우주센_우주센터투찰_송학하수투찰" xfId="757"/>
    <cellStyle name="_우주센_우주센터투찰_송학하수품의(설계넣고)" xfId="758"/>
    <cellStyle name="_운반일위" xfId="5069"/>
    <cellStyle name="_운반일위대가" xfId="5070"/>
    <cellStyle name="_운영회의-3차(2004.11.15 신매오월)" xfId="5071"/>
    <cellStyle name="_울산강동교차로계산서(최종)06.07(wp)" xfId="5072"/>
    <cellStyle name="_울산강동터널계산서(수정본2)" xfId="5073"/>
    <cellStyle name="_울산강동터널계산서(최종)REV2" xfId="5074"/>
    <cellStyle name="_원가계산" xfId="5075"/>
    <cellStyle name="_원가분석(1217)" xfId="5076"/>
    <cellStyle name="_원가분석(아이0208)" xfId="5077"/>
    <cellStyle name="_원덕근덕조직표" xfId="759"/>
    <cellStyle name="_원덕실행분할" xfId="5078"/>
    <cellStyle name="_원덕실행분할_원덕실행분할" xfId="5079"/>
    <cellStyle name="_원리~영포견적보고" xfId="760"/>
    <cellStyle name="_월기성(경남)" xfId="5080"/>
    <cellStyle name="_월기성(경남)_원덕실행분할" xfId="5081"/>
    <cellStyle name="_월말기성" xfId="5082"/>
    <cellStyle name="_월말기성_원덕실행분할" xfId="5083"/>
    <cellStyle name="_월예정공정표" xfId="5084"/>
    <cellStyle name="_이양능주1공구-견적대비" xfId="5085"/>
    <cellStyle name="_익산-포항3공구" xfId="761"/>
    <cellStyle name="_익산-포항5공구" xfId="762"/>
    <cellStyle name="_인원계획표 " xfId="763"/>
    <cellStyle name="_인원계획표 _▒ 산출근거모음" xfId="764"/>
    <cellStyle name="_인원계획표 _01 선금급신청" xfId="765"/>
    <cellStyle name="_인원계획표 _050617-2 착공공정&amp;인원장비" xfId="766"/>
    <cellStyle name="_인원계획표 _050707 전체내역서(최초)" xfId="767"/>
    <cellStyle name="_인원계획표 _050716 하도분개" xfId="768"/>
    <cellStyle name="_인원계획표 _1차 - 서초동오피스텔내역서" xfId="5086"/>
    <cellStyle name="_인원계획표 _1차 - 서초동오피스텔내역서_1차 - 서교동353-5 내역서" xfId="5087"/>
    <cellStyle name="_인원계획표 _1차 - 서초동오피스텔내역서_1차 - 서교동353-5 내역서_1차 삼성동 내역서" xfId="5088"/>
    <cellStyle name="_인원계획표 _1차 - 서초동오피스텔내역서_1차 - 서교동353-5 내역서_1차 알파베타 내역서" xfId="5089"/>
    <cellStyle name="_인원계획표 _1차 - 서초동오피스텔내역서_1차 - 서교동353-5 내역서_1차 알파베타 내역서_4차 알파베타 내역서" xfId="5090"/>
    <cellStyle name="_인원계획표 _1차 - 서초동오피스텔내역서_1차 - 서교동353-5 내역서_1차 알파베타 내역서_4차 알파베타 내역서_1차 삼성동 내역서" xfId="5091"/>
    <cellStyle name="_인원계획표 _1차 - 서초동오피스텔내역서_1차 삼성동 내역서" xfId="5092"/>
    <cellStyle name="_인원계획표 _1차 - 서초동오피스텔내역서_1차 알파베타 내역서" xfId="5093"/>
    <cellStyle name="_인원계획표 _1차 - 서초동오피스텔내역서_1차 알파베타 내역서_4차 알파베타 내역서" xfId="5094"/>
    <cellStyle name="_인원계획표 _1차 - 서초동오피스텔내역서_1차 알파베타 내역서_4차 알파베타 내역서_1차 삼성동 내역서" xfId="5095"/>
    <cellStyle name="_인원계획표 _1차 - 서초동오피스텔내역서_단가" xfId="5096"/>
    <cellStyle name="_인원계획표 _1차 - 서초동오피스텔내역서_단가_1차 삼성동 내역서" xfId="5097"/>
    <cellStyle name="_인원계획표 _1차 - 서초동오피스텔내역서_단가_1차 알파베타 내역서" xfId="5098"/>
    <cellStyle name="_인원계획표 _1차 - 서초동오피스텔내역서_단가_1차 알파베타 내역서_4차 알파베타 내역서" xfId="5099"/>
    <cellStyle name="_인원계획표 _1차 - 서초동오피스텔내역서_단가_1차 알파베타 내역서_4차 알파베타 내역서_1차 삼성동 내역서" xfId="5100"/>
    <cellStyle name="_인원계획표 _1차 - 서초동오피스텔내역서_서교동(종만)" xfId="5101"/>
    <cellStyle name="_인원계획표 _1차 - 서초동오피스텔내역서_서교동(종만)_1차 삼성동 내역서" xfId="5102"/>
    <cellStyle name="_인원계획표 _1차 - 서초동오피스텔내역서_서교동(종만)_1차 알파베타 내역서" xfId="5103"/>
    <cellStyle name="_인원계획표 _1차 - 서초동오피스텔내역서_서교동(종만)_1차 알파베타 내역서_4차 알파베타 내역서" xfId="5104"/>
    <cellStyle name="_인원계획표 _1차 - 서초동오피스텔내역서_서교동(종만)_1차 알파베타 내역서_4차 알파베타 내역서_1차 삼성동 내역서" xfId="5105"/>
    <cellStyle name="_인원계획표 _1차내역서(선우대교)156000" xfId="769"/>
    <cellStyle name="_인원계획표 _1차내역서(선우대교)156000_단가승인양식" xfId="770"/>
    <cellStyle name="_인원계획표 _1차분내역서(20억)" xfId="771"/>
    <cellStyle name="_인원계획표 _1차분내역서(20억)_단가승인양식" xfId="772"/>
    <cellStyle name="_인원계획표 _1차분내역서(39.5억)" xfId="773"/>
    <cellStyle name="_인원계획표 _1차분내역서(39.5억)_단가승인양식" xfId="774"/>
    <cellStyle name="_인원계획표 _2002년 현장운영계획양식" xfId="5106"/>
    <cellStyle name="_인원계획표 _2002년 현장운영계획양식_2003년실행(싸릿재)" xfId="5107"/>
    <cellStyle name="_인원계획표 _2002년 현장운영계획양식_2003년실행(싸릿재)_거제신현터널현장실행" xfId="5108"/>
    <cellStyle name="_인원계획표 _2002년 현장운영계획양식_2003년실행(싸릿재)_거제신현터널현장실행_원덕실행분할" xfId="5109"/>
    <cellStyle name="_인원계획표 _2002년 현장운영계획양식_2003년실행(싸릿재)_신현실행단가산출서" xfId="5110"/>
    <cellStyle name="_인원계획표 _2002년 현장운영계획양식_2003년실행(싸릿재)_신현실행단가산출서_원덕실행분할" xfId="5111"/>
    <cellStyle name="_인원계획표 _2002년 현장운영계획양식_2003년실행(싸릿재)_원덕실행분할" xfId="5112"/>
    <cellStyle name="_인원계획표 _2002년 현장운영계획양식_실행단가" xfId="5113"/>
    <cellStyle name="_인원계획표 _2002년 현장운영계획양식_실행단가_2003년실행(싸릿재)" xfId="5114"/>
    <cellStyle name="_인원계획표 _2002년 현장운영계획양식_실행단가_2003년실행(싸릿재)_거제신현터널현장실행" xfId="5115"/>
    <cellStyle name="_인원계획표 _2002년 현장운영계획양식_실행단가_2003년실행(싸릿재)_거제신현터널현장실행_원덕실행분할" xfId="5116"/>
    <cellStyle name="_인원계획표 _2002년 현장운영계획양식_실행단가_2003년실행(싸릿재)_신현실행단가산출서" xfId="5117"/>
    <cellStyle name="_인원계획표 _2002년 현장운영계획양식_실행단가_2003년실행(싸릿재)_신현실행단가산출서_원덕실행분할" xfId="5118"/>
    <cellStyle name="_인원계획표 _2002년 현장운영계획양식_실행단가_2003년실행(싸릿재)_원덕실행분할" xfId="5119"/>
    <cellStyle name="_인원계획표 _2002년 현장운영계획양식_실행단가_원덕실행분할" xfId="5120"/>
    <cellStyle name="_인원계획표 _2002년 현장운영계획양식_원덕실행분할" xfId="5121"/>
    <cellStyle name="_인원계획표 _2002년도경영계획" xfId="775"/>
    <cellStyle name="_인원계획표 _2002변경실행" xfId="776"/>
    <cellStyle name="_인원계획표 _2002변경실행(1)" xfId="777"/>
    <cellStyle name="_인원계획표 _2003년 실행(장성-담양)" xfId="5122"/>
    <cellStyle name="_인원계획표 _2003년 실행(장성-담양)_원덕실행분할" xfId="5123"/>
    <cellStyle name="_인원계획표 _2003년실행양식" xfId="5124"/>
    <cellStyle name="_인원계획표 _2003년실행양식_2003년실행(싸릿재)" xfId="5125"/>
    <cellStyle name="_인원계획표 _2003년실행양식_2003년실행(싸릿재)_거제신현터널현장실행" xfId="5126"/>
    <cellStyle name="_인원계획표 _2003년실행양식_2003년실행(싸릿재)_거제신현터널현장실행_원덕실행분할" xfId="5127"/>
    <cellStyle name="_인원계획표 _2003년실행양식_2003년실행(싸릿재)_신현실행단가산출서" xfId="5128"/>
    <cellStyle name="_인원계획표 _2003년실행양식_2003년실행(싸릿재)_신현실행단가산출서_원덕실행분할" xfId="5129"/>
    <cellStyle name="_인원계획표 _2003년실행양식_2003년실행(싸릿재)_원덕실행분할" xfId="5130"/>
    <cellStyle name="_인원계획표 _2003년실행양식_원덕실행분할" xfId="5131"/>
    <cellStyle name="_인원계획표 _2003변경실행" xfId="778"/>
    <cellStyle name="_인원계획표 _2003웁스" xfId="5132"/>
    <cellStyle name="_인원계획표 _2003웁스_2003년실행(싸릿재)" xfId="5133"/>
    <cellStyle name="_인원계획표 _2003웁스_2003년실행(싸릿재)_거제신현터널현장실행" xfId="5134"/>
    <cellStyle name="_인원계획표 _2003웁스_2003년실행(싸릿재)_거제신현터널현장실행_원덕실행분할" xfId="5135"/>
    <cellStyle name="_인원계획표 _2003웁스_2003년실행(싸릿재)_신현실행단가산출서" xfId="5136"/>
    <cellStyle name="_인원계획표 _2003웁스_2003년실행(싸릿재)_신현실행단가산출서_원덕실행분할" xfId="5137"/>
    <cellStyle name="_인원계획표 _2003웁스_2003년실행(싸릿재)_원덕실행분할" xfId="5138"/>
    <cellStyle name="_인원계획표 _2003웁스_원덕실행분할" xfId="5139"/>
    <cellStyle name="_인원계획표 _2007년 선급금" xfId="779"/>
    <cellStyle name="_인원계획표 _2009년 선금급 사용 계획서" xfId="780"/>
    <cellStyle name="_인원계획표 _2차 - 서초동오피스텔내역서(실행연습)" xfId="5140"/>
    <cellStyle name="_인원계획표 _2차 - 서초동오피스텔내역서(실행연습)_1차 - 서교동353-5 내역서" xfId="5141"/>
    <cellStyle name="_인원계획표 _2차 - 서초동오피스텔내역서(실행연습)_1차 - 서교동353-5 내역서_1차 삼성동 내역서" xfId="5142"/>
    <cellStyle name="_인원계획표 _2차 - 서초동오피스텔내역서(실행연습)_1차 - 서교동353-5 내역서_1차 알파베타 내역서" xfId="5143"/>
    <cellStyle name="_인원계획표 _2차 - 서초동오피스텔내역서(실행연습)_1차 - 서교동353-5 내역서_1차 알파베타 내역서_4차 알파베타 내역서" xfId="5144"/>
    <cellStyle name="_인원계획표 _2차 - 서초동오피스텔내역서(실행연습)_1차 - 서교동353-5 내역서_1차 알파베타 내역서_4차 알파베타 내역서_1차 삼성동 내역서" xfId="5145"/>
    <cellStyle name="_인원계획표 _2차 - 서초동오피스텔내역서(실행연습)_1차 삼성동 내역서" xfId="5146"/>
    <cellStyle name="_인원계획표 _2차 - 서초동오피스텔내역서(실행연습)_1차 알파베타 내역서" xfId="5147"/>
    <cellStyle name="_인원계획표 _2차 - 서초동오피스텔내역서(실행연습)_1차 알파베타 내역서_4차 알파베타 내역서" xfId="5148"/>
    <cellStyle name="_인원계획표 _2차 - 서초동오피스텔내역서(실행연습)_1차 알파베타 내역서_4차 알파베타 내역서_1차 삼성동 내역서" xfId="5149"/>
    <cellStyle name="_인원계획표 _2차 - 서초동오피스텔내역서(실행연습)_단가" xfId="5150"/>
    <cellStyle name="_인원계획표 _2차 - 서초동오피스텔내역서(실행연습)_단가_1차 삼성동 내역서" xfId="5151"/>
    <cellStyle name="_인원계획표 _2차 - 서초동오피스텔내역서(실행연습)_단가_1차 알파베타 내역서" xfId="5152"/>
    <cellStyle name="_인원계획표 _2차 - 서초동오피스텔내역서(실행연습)_단가_1차 알파베타 내역서_4차 알파베타 내역서" xfId="5153"/>
    <cellStyle name="_인원계획표 _2차 - 서초동오피스텔내역서(실행연습)_단가_1차 알파베타 내역서_4차 알파베타 내역서_1차 삼성동 내역서" xfId="5154"/>
    <cellStyle name="_인원계획표 _2차 - 서초동오피스텔내역서(실행연습)_서교동(종만)" xfId="5155"/>
    <cellStyle name="_인원계획표 _2차 - 서초동오피스텔내역서(실행연습)_서교동(종만)_1차 삼성동 내역서" xfId="5156"/>
    <cellStyle name="_인원계획표 _2차 - 서초동오피스텔내역서(실행연습)_서교동(종만)_1차 알파베타 내역서" xfId="5157"/>
    <cellStyle name="_인원계획표 _2차 - 서초동오피스텔내역서(실행연습)_서교동(종만)_1차 알파베타 내역서_4차 알파베타 내역서" xfId="5158"/>
    <cellStyle name="_인원계획표 _2차 - 서초동오피스텔내역서(실행연습)_서교동(종만)_1차 알파베타 내역서_4차 알파베타 내역서_1차 삼성동 내역서" xfId="5159"/>
    <cellStyle name="_인원계획표 _3-1(금강)-여의도 세우회관 철거공사" xfId="5160"/>
    <cellStyle name="_인원계획표 _3차 - 서교동353-5 내역서(단가변경)" xfId="5161"/>
    <cellStyle name="_인원계획표 _3차 - 서교동353-5 내역서(단가변경)_1차 삼성동 내역서" xfId="5162"/>
    <cellStyle name="_인원계획표 _3차 - 서교동353-5 내역서(단가변경)_1차 알파베타 내역서" xfId="5163"/>
    <cellStyle name="_인원계획표 _3차 - 서교동353-5 내역서(단가변경)_1차 알파베타 내역서_4차 알파베타 내역서" xfId="5164"/>
    <cellStyle name="_인원계획표 _3차 - 서교동353-5 내역서(단가변경)_1차 알파베타 내역서_4차 알파베타 내역서_1차 삼성동 내역서" xfId="5165"/>
    <cellStyle name="_인원계획표 _4차 - 서교동53-5 내역서(단가변경)" xfId="5166"/>
    <cellStyle name="_인원계획표 _4차 - 서교동53-5 내역서(단가변경)_1차 삼성동 내역서" xfId="5167"/>
    <cellStyle name="_인원계획표 _4차 - 서교동53-5 내역서(단가변경)_1차 알파베타 내역서" xfId="5168"/>
    <cellStyle name="_인원계획표 _4차 - 서교동53-5 내역서(단가변경)_1차 알파베타 내역서_4차 알파베타 내역서" xfId="5169"/>
    <cellStyle name="_인원계획표 _4차 - 서교동53-5 내역서(단가변경)_1차 알파베타 내역서_4차 알파베타 내역서_1차 삼성동 내역서" xfId="5170"/>
    <cellStyle name="_인원계획표 _4차 알파베타 내역서" xfId="5171"/>
    <cellStyle name="_인원계획표 _4차 알파베타 내역서_1차 삼성동 내역서" xfId="5172"/>
    <cellStyle name="_인원계획표 _가실행 및 총괄(5공구)" xfId="781"/>
    <cellStyle name="_인원계획표 _가실행 및 총괄(5공구)_가실행 및 총괄(선진포항)" xfId="782"/>
    <cellStyle name="_인원계획표 _가실행 및 총괄(5공구)_선진포항1" xfId="783"/>
    <cellStyle name="_인원계획표 _가실행 및 총괄(고서담양2공구)" xfId="784"/>
    <cellStyle name="_인원계획표 _가실행 및 총괄(고서담양2공구)_가실행 및 총괄(선진포항)" xfId="785"/>
    <cellStyle name="_인원계획표 _가실행 및 총괄(선진포항)" xfId="786"/>
    <cellStyle name="_인원계획표 _가실행 및 총괄(선진포항)_가실행 및 총괄(선진포항)" xfId="787"/>
    <cellStyle name="_인원계획표 _가실행 및 총괄(선진포항)_선진포항1" xfId="788"/>
    <cellStyle name="_인원계획표 _가실행(평화)" xfId="789"/>
    <cellStyle name="_인원계획표 _간접비" xfId="790"/>
    <cellStyle name="_인원계획표 _강변북로-견적대비" xfId="5173"/>
    <cellStyle name="_인원계획표 _강변북로-견적대비_집행(산청)" xfId="5174"/>
    <cellStyle name="_인원계획표 _거제신현터널현장실행" xfId="5175"/>
    <cellStyle name="_인원계획표 _거제신현터널현장실행_원덕실행분할" xfId="5176"/>
    <cellStyle name="_인원계획표 _검암2차사전공사(본사검토) " xfId="791"/>
    <cellStyle name="_인원계획표 _견적" xfId="792"/>
    <cellStyle name="_인원계획표 _견적(울산남방파제)" xfId="793"/>
    <cellStyle name="_인원계획표 _견적_050707 전체내역서(최초)" xfId="794"/>
    <cellStyle name="_인원계획표 _견적_050716 하도분개" xfId="795"/>
    <cellStyle name="_인원계획표 _견적_인천5공구(11.4)" xfId="796"/>
    <cellStyle name="_인원계획표 _견적보고" xfId="797"/>
    <cellStyle name="_인원계획표 _견적업체(행정중심복합도시)" xfId="5177"/>
    <cellStyle name="_인원계획표 _견적업체1(청주율량2지구 1공구)" xfId="5178"/>
    <cellStyle name="_인원계획표 _견적업체1(호남지선)" xfId="5179"/>
    <cellStyle name="_인원계획표 _견적업체명부" xfId="5180"/>
    <cellStyle name="_인원계획표 _견적업체명부(김포양촌4공구)" xfId="5181"/>
    <cellStyle name="_인원계획표 _견적의뢰" xfId="5182"/>
    <cellStyle name="_인원계획표 _경춘선3공구-설투견" xfId="5183"/>
    <cellStyle name="_인원계획표 _공사개요" xfId="5184"/>
    <cellStyle name="_인원계획표 _광주평동실행" xfId="798"/>
    <cellStyle name="_인원계획표 _광주평동품의1" xfId="799"/>
    <cellStyle name="_인원계획표 _교좌장치(괴산연풍)" xfId="5185"/>
    <cellStyle name="_인원계획표 _구마고속도로 금호~서대구간 확장공사_강변북로-견적대비" xfId="5186"/>
    <cellStyle name="_인원계획표 _구마고속도로 금호~서대구간 확장공사_강변북로-견적대비_집행(산청)" xfId="5187"/>
    <cellStyle name="_인원계획표 _구마고속도로 금호~서대구간 확장공사_강변북로-견적대비_집행(산청)_집행(산청)" xfId="5188"/>
    <cellStyle name="_인원계획표 _구마고속도로 금호~서대구간 확장공사_무안광주2공구-견적대비" xfId="5189"/>
    <cellStyle name="_인원계획표 _구마고속도로 금호~서대구간 확장공사_무안광주2공구-견적대비_집행(산청)" xfId="5190"/>
    <cellStyle name="_인원계획표 _구마고속도로 금호~서대구간 확장공사_이양능주1공구-견적대비" xfId="5191"/>
    <cellStyle name="_인원계획표 _구마고속도로 금호~서대구간 확장공사_이양능주1공구-견적대비_집행(산청)" xfId="5192"/>
    <cellStyle name="_인원계획표 _구마고속도로 금호~서대구간 확장공사_집행(산청)_집행(산청)" xfId="5193"/>
    <cellStyle name="_인원계획표 _국도3호선투찰서(11477004000)" xfId="5194"/>
    <cellStyle name="_인원계획표 _국도3호선투찰서(11477004000)_내역서(오산세교 3공구)" xfId="5195"/>
    <cellStyle name="_인원계획표 _귀래우회도로" xfId="5196"/>
    <cellStyle name="_인원계획표 _귀래우회도로_강변북로-견적대비" xfId="5197"/>
    <cellStyle name="_인원계획표 _귀래우회도로_강변북로-견적대비_집행(산청)_집행(산청)" xfId="5198"/>
    <cellStyle name="_인원계획표 _귀래우회도로_무안광주2공구-견적대비_집행(산청)" xfId="5199"/>
    <cellStyle name="_인원계획표 _귀래우회도로_무안광주2공구-견적대비_집행(산청)_집행(산청)" xfId="5200"/>
    <cellStyle name="_인원계획표 _귀래우회도로_실행 검토 (2003.06.11)" xfId="5201"/>
    <cellStyle name="_인원계획표 _귀래우회도로_이양능주1공구-견적대비" xfId="5202"/>
    <cellStyle name="_인원계획표 _귀래우회도로_이양능주1공구-견적대비_집행(산청)" xfId="5203"/>
    <cellStyle name="_인원계획표 _기성보고" xfId="5204"/>
    <cellStyle name="_인원계획표 _기성보고_원덕실행분할" xfId="5205"/>
    <cellStyle name="_인원계획표 _기성보고01월" xfId="5206"/>
    <cellStyle name="_인원계획표 _기성보고01월_원덕실행분할" xfId="5207"/>
    <cellStyle name="_인원계획표 _기성보고12월" xfId="5208"/>
    <cellStyle name="_인원계획표 _기성보고12월_원덕실행분할" xfId="5209"/>
    <cellStyle name="_인원계획표 _기장하수실행1" xfId="800"/>
    <cellStyle name="_인원계획표 _김포우회도로_강변북로-견적대비_집행(산청)" xfId="5210"/>
    <cellStyle name="_인원계획표 _김포우회도로_무안광주2공구-견적대비" xfId="5211"/>
    <cellStyle name="_인원계획표 _김포우회도로_무안광주2공구-견적대비_집행(산청)_집행(산청)" xfId="5212"/>
    <cellStyle name="_인원계획표 _김포우회도로_실행 검토 (2003.06.11)" xfId="5213"/>
    <cellStyle name="_인원계획표 _김해교투찰" xfId="5214"/>
    <cellStyle name="_인원계획표 _김해교투찰(1)" xfId="5215"/>
    <cellStyle name="_인원계획표 _김해교투찰(1)_원덕실행분할" xfId="5216"/>
    <cellStyle name="_인원계획표 _김해교투찰(1)_원덕실행분할_원덕실행분할" xfId="5217"/>
    <cellStyle name="_인원계획표 _김해교투찰(김해시)" xfId="5218"/>
    <cellStyle name="_인원계획표 _김해교투찰(김해시)_원덕실행분할" xfId="5219"/>
    <cellStyle name="_인원계획표 _김해교투찰(김해시)_원덕실행분할_원덕실행분할" xfId="5220"/>
    <cellStyle name="_인원계획표 _김해교투찰_원덕실행분할" xfId="5221"/>
    <cellStyle name="_인원계획표 _김해교투찰_원덕실행분할_원덕실행분할" xfId="5222"/>
    <cellStyle name="_인원계획표 _남면동면" xfId="5223"/>
    <cellStyle name="_인원계획표 _남해고속" xfId="5224"/>
    <cellStyle name="_인원계획표 _남해고속_강변북로-견적대비" xfId="5225"/>
    <cellStyle name="_인원계획표 _남해고속_강변북로-견적대비_집행(산청)" xfId="5226"/>
    <cellStyle name="_인원계획표 _남해고속_이양능주1공구-견적대비" xfId="5227"/>
    <cellStyle name="_인원계획표 _남해고속_이양능주1공구-견적대비_집행(산청)_집행(산청)" xfId="5228"/>
    <cellStyle name="_인원계획표 _내역(02.04.16)선우대교" xfId="5229"/>
    <cellStyle name="_인원계획표 _내역(02.04.16)선우대교_☆남악2-3공구가실행" xfId="5230"/>
    <cellStyle name="_인원계획표 _내역(02.04.16)선우대교_☆남악2-3공구가실행_3-1(금강)-여의도 세우회관 철거공사" xfId="5231"/>
    <cellStyle name="_인원계획표 _내역(02.04.16)선우대교_☆남악2-3공구가실행_견적" xfId="5232"/>
    <cellStyle name="_인원계획표 _내역(02.04.16)선우대교_☆남악2-3공구가실행_현장설명서(11공구)" xfId="5233"/>
    <cellStyle name="_인원계획표 _내역(02.04.16)선우대교_3-1(금강)-여의도 세우회관 철거공사" xfId="5234"/>
    <cellStyle name="_인원계획표 _내역(02.04.16)선우대교_견적" xfId="5235"/>
    <cellStyle name="_인원계획표 _내역(02.04.16)선우대교_현장설명서(11공구)" xfId="5236"/>
    <cellStyle name="_인원계획표 _내역(02.04.17)선우대교" xfId="5237"/>
    <cellStyle name="_인원계획표 _내역(02.04.17)선우대교_☆남악2-3공구가실행" xfId="5238"/>
    <cellStyle name="_인원계획표 _내역(02.04.17)선우대교_☆남악2-3공구가실행_3-1(금강)-여의도 세우회관 철거공사" xfId="5239"/>
    <cellStyle name="_인원계획표 _내역(02.04.17)선우대교_☆남악2-3공구가실행_견적" xfId="5240"/>
    <cellStyle name="_인원계획표 _내역(02.04.17)선우대교_☆남악2-3공구가실행_현장설명서(11공구)" xfId="5241"/>
    <cellStyle name="_인원계획표 _내역(02.04.17)선우대교_3-1(금강)-여의도 세우회관 철거공사" xfId="5242"/>
    <cellStyle name="_인원계획표 _내역(02.04.17)선우대교_견적" xfId="5243"/>
    <cellStyle name="_인원계획표 _내역(02.04.17)선우대교_현장설명서(11공구)" xfId="5244"/>
    <cellStyle name="_인원계획표 _내역(02.04.17)추모공원" xfId="5245"/>
    <cellStyle name="_인원계획표 _내역(02.04.17)추모공원_☆남악2-3공구가실행" xfId="5246"/>
    <cellStyle name="_인원계획표 _내역(02.04.17)추모공원_☆남악2-3공구가실행_3-1(금강)-여의도 세우회관 철거공사" xfId="5247"/>
    <cellStyle name="_인원계획표 _내역(02.04.17)추모공원_☆남악2-3공구가실행_견적" xfId="5248"/>
    <cellStyle name="_인원계획표 _내역(02.04.17)추모공원_☆남악2-3공구가실행_현장설명서(11공구)" xfId="5249"/>
    <cellStyle name="_인원계획표 _내역(02.04.17)추모공원_3-1(금강)-여의도 세우회관 철거공사" xfId="5250"/>
    <cellStyle name="_인원계획표 _내역(02.04.17)추모공원_견적" xfId="5251"/>
    <cellStyle name="_인원계획표 _내역(02.04.17)추모공원_현장설명서(11공구)" xfId="5252"/>
    <cellStyle name="_인원계획표 _내역(02.09.30)신령-영천(2공구)" xfId="5253"/>
    <cellStyle name="_인원계획표 _내역(02.09.30)신령-영천(2공구)_☆남악2-3공구가실행" xfId="5254"/>
    <cellStyle name="_인원계획표 _내역(02.09.30)신령-영천(2공구)_☆남악2-3공구가실행_3-1(금강)-여의도 세우회관 철거공사" xfId="5255"/>
    <cellStyle name="_인원계획표 _내역(02.09.30)신령-영천(2공구)_☆남악2-3공구가실행_견적" xfId="5256"/>
    <cellStyle name="_인원계획표 _내역(02.09.30)신령-영천(2공구)_☆남악2-3공구가실행_현장설명서(11공구)" xfId="5257"/>
    <cellStyle name="_인원계획표 _내역(02.09.30)신령-영천(2공구)_3-1(금강)-여의도 세우회관 철거공사" xfId="5258"/>
    <cellStyle name="_인원계획표 _내역(02.09.30)신령-영천(2공구)_견적" xfId="5259"/>
    <cellStyle name="_인원계획표 _내역(02.09.30)신령-영천(2공구)_현장설명서(11공구)" xfId="5260"/>
    <cellStyle name="_인원계획표 _내역(02.10.14)신령-영천(2공구)-0.3312" xfId="5261"/>
    <cellStyle name="_인원계획표 _내역(02.10.14)신령-영천(2공구)-0.3312_☆남악2-3공구가실행" xfId="5262"/>
    <cellStyle name="_인원계획표 _내역(02.10.14)신령-영천(2공구)-0.3312_☆남악2-3공구가실행_3-1(금강)-여의도 세우회관 철거공사" xfId="5263"/>
    <cellStyle name="_인원계획표 _내역(02.10.14)신령-영천(2공구)-0.3312_☆남악2-3공구가실행_견적" xfId="5264"/>
    <cellStyle name="_인원계획표 _내역(02.10.14)신령-영천(2공구)-0.3312_☆남악2-3공구가실행_현장설명서(11공구)" xfId="5265"/>
    <cellStyle name="_인원계획표 _내역(02.10.14)신령-영천(2공구)-0.3312_3-1(금강)-여의도 세우회관 철거공사" xfId="5266"/>
    <cellStyle name="_인원계획표 _내역(02.10.14)신령-영천(2공구)-0.3312_견적" xfId="5267"/>
    <cellStyle name="_인원계획표 _내역(02.10.14)신령-영천(2공구)-0.3312_현장설명서(11공구)" xfId="5268"/>
    <cellStyle name="_인원계획표 _내역(02.11.07)강변북로(청담대교-성수대교)확장공사" xfId="5269"/>
    <cellStyle name="_인원계획표 _내역(02.11.07)강변북로(청담대교-성수대교)확장공사_☆남악2-3공구가실행" xfId="5270"/>
    <cellStyle name="_인원계획표 _내역(02.11.07)강변북로(청담대교-성수대교)확장공사_☆남악2-3공구가실행_3-1(금강)-여의도 세우회관 철거공사" xfId="5271"/>
    <cellStyle name="_인원계획표 _내역(02.11.07)강변북로(청담대교-성수대교)확장공사_☆남악2-3공구가실행_견적" xfId="5272"/>
    <cellStyle name="_인원계획표 _내역(02.11.07)강변북로(청담대교-성수대교)확장공사_☆남악2-3공구가실행_현장설명서(11공구)" xfId="5273"/>
    <cellStyle name="_인원계획표 _내역(02.11.07)강변북로(청담대교-성수대교)확장공사_3-1(금강)-여의도 세우회관 철거공사" xfId="5274"/>
    <cellStyle name="_인원계획표 _내역(02.11.07)강변북로(청담대교-성수대교)확장공사_견적" xfId="5275"/>
    <cellStyle name="_인원계획표 _내역(02.11.07)강변북로(청담대교-성수대교)확장공사_현장설명서(11공구)" xfId="5276"/>
    <cellStyle name="_인원계획표 _내역(02.11.27)무안~광주간 건설공사(제2공구)투찰" xfId="5277"/>
    <cellStyle name="_인원계획표 _내역(02.11.27)무안~광주간 건설공사(제2공구)투찰_☆남악2-3공구가실행" xfId="5278"/>
    <cellStyle name="_인원계획표 _내역(02.11.27)무안~광주간 건설공사(제2공구)투찰_☆남악2-3공구가실행_3-1(금강)-여의도 세우회관 철거공사" xfId="5279"/>
    <cellStyle name="_인원계획표 _내역(02.11.27)무안~광주간 건설공사(제2공구)투찰_☆남악2-3공구가실행_견적" xfId="5280"/>
    <cellStyle name="_인원계획표 _내역(02.11.27)무안~광주간 건설공사(제2공구)투찰_☆남악2-3공구가실행_현장설명서(11공구)" xfId="5281"/>
    <cellStyle name="_인원계획표 _내역(02.11.27)무안~광주간 건설공사(제2공구)투찰_3-1(금강)-여의도 세우회관 철거공사" xfId="5282"/>
    <cellStyle name="_인원계획표 _내역(02.11.27)무안~광주간 건설공사(제2공구)투찰_견적" xfId="5283"/>
    <cellStyle name="_인원계획표 _내역(02.11.27)무안~광주간 건설공사(제2공구)투찰_현장설명서(11공구)" xfId="5284"/>
    <cellStyle name="_인원계획표 _내역서(오산세교 3공구)" xfId="5285"/>
    <cellStyle name="_인원계획표 _단가산출근거" xfId="801"/>
    <cellStyle name="_인원계획표 _단가산출근거_▒ 산출근거모음" xfId="802"/>
    <cellStyle name="_인원계획표 _단가승인양식" xfId="803"/>
    <cellStyle name="_인원계획표 _당진대전-5 설투견" xfId="5286"/>
    <cellStyle name="_인원계획표 _대림거제09-05(감독지시서 관련)" xfId="804"/>
    <cellStyle name="_인원계획표 _대안투찰내역(0221)" xfId="5287"/>
    <cellStyle name="_인원계획표 _대안투찰내역(0221)_3-1(금강)-여의도 세우회관 철거공사" xfId="5288"/>
    <cellStyle name="_인원계획표 _대안투찰내역(0221)_견적" xfId="5289"/>
    <cellStyle name="_인원계획표 _대안투찰내역(0221)_현장설명서(11공구)" xfId="5290"/>
    <cellStyle name="_인원계획표 _대안투찰내역(0223)" xfId="5291"/>
    <cellStyle name="_인원계획표 _대안투찰내역(0223)_3-1(금강)-여의도 세우회관 철거공사" xfId="5292"/>
    <cellStyle name="_인원계획표 _대안투찰내역(0223)_견적" xfId="5293"/>
    <cellStyle name="_인원계획표 _대안투찰내역(0223)_현장설명서(11공구)" xfId="5294"/>
    <cellStyle name="_인원계획표 _대안투찰내역(확정본0226)" xfId="5295"/>
    <cellStyle name="_인원계획표 _대안투찰내역(확정본0226)_3-1(금강)-여의도 세우회관 철거공사" xfId="5296"/>
    <cellStyle name="_인원계획표 _대안투찰내역(확정본0226)_견적" xfId="5297"/>
    <cellStyle name="_인원계획표 _대안투찰내역(확정본0226)_현장설명서(11공구)" xfId="5298"/>
    <cellStyle name="_인원계획표 _대전도시철도_견적의뢰" xfId="5299"/>
    <cellStyle name="_인원계획표 _대호" xfId="805"/>
    <cellStyle name="_인원계획표 _대호_2007년 선급금" xfId="806"/>
    <cellStyle name="_인원계획표 _대호_2009년 선금급 사용 계획서" xfId="807"/>
    <cellStyle name="_인원계획표 _대호_견적업체(행정중심복합도시)" xfId="5300"/>
    <cellStyle name="_인원계획표 _대호_견적업체1(청주율량2지구 1공구)" xfId="5301"/>
    <cellStyle name="_인원계획표 _대호_견적업체1(호남지선)" xfId="5302"/>
    <cellStyle name="_인원계획표 _대호_견적업체명부" xfId="5303"/>
    <cellStyle name="_인원계획표 _대호_견적업체명부(김포양촌4공구)" xfId="5304"/>
    <cellStyle name="_인원계획표 _대호_대림거제09-05(감독지시서 관련)" xfId="808"/>
    <cellStyle name="_인원계획표 _도급실행0211" xfId="5305"/>
    <cellStyle name="_인원계획표 _도급실행0211_3-1(금강)-여의도 세우회관 철거공사" xfId="5306"/>
    <cellStyle name="_인원계획표 _도급실행0211_견적" xfId="5307"/>
    <cellStyle name="_인원계획표 _도급실행0211_현장설명서(11공구)" xfId="5308"/>
    <cellStyle name="_인원계획표 _동해고속 1공구_무안광주2공구-견적대비_집행(산청)" xfId="5309"/>
    <cellStyle name="_인원계획표 _동해고속 3공구_무안광주2공구-견적대비" xfId="5310"/>
    <cellStyle name="_인원계획표 _문곡무릉" xfId="5311"/>
    <cellStyle name="_인원계획표 _문곡무릉_내역서(오산세교 3공구)" xfId="5312"/>
    <cellStyle name="_인원계획표 _미로삼척_이양능주1공구-견적대비" xfId="5313"/>
    <cellStyle name="_인원계획표 _미로삼척-BID_강변북로-견적대비_집행(산청)" xfId="5314"/>
    <cellStyle name="_인원계획표 _미로삼척-BID_무안광주2공구-견적대비_집행(산청)" xfId="5315"/>
    <cellStyle name="_인원계획표 _미로삼척-BID_이양능주1공구-견적대비" xfId="5316"/>
    <cellStyle name="_인원계획표 _배전변경실행" xfId="809"/>
    <cellStyle name="_인원계획표 _번영교2001년사업보고" xfId="5317"/>
    <cellStyle name="_인원계획표 _번영교2001년사업보고_원덕실행분할" xfId="5318"/>
    <cellStyle name="_인원계획표 _번영교실단가작업(현장)" xfId="5319"/>
    <cellStyle name="_인원계획표 _번영교실단가작업(현장)_원덕실행분할" xfId="5320"/>
    <cellStyle name="_인원계획표 _본실행_매립" xfId="810"/>
    <cellStyle name="_인원계획표 _본오오목천" xfId="5321"/>
    <cellStyle name="_인원계획표 _부대(익산~장수8)" xfId="5322"/>
    <cellStyle name="_인원계획표 _부대(익산~장수8)_견적의뢰" xfId="5323"/>
    <cellStyle name="_인원계획표 _부대입찰사선정품의" xfId="811"/>
    <cellStyle name="_인원계획표 _부대입찰사선정품의_가실행 및 총괄(선진포항)" xfId="812"/>
    <cellStyle name="_인원계획표 _부사장님보고" xfId="813"/>
    <cellStyle name="_인원계획표 _부사장님보고_2002경영전략회의" xfId="814"/>
    <cellStyle name="_인원계획표 _부사장님보고_2002년도경영계획" xfId="815"/>
    <cellStyle name="_인원계획표 _부사장님보고_생산성2002" xfId="816"/>
    <cellStyle name="_인원계획표 _부사장님보고_현장공사현황" xfId="817"/>
    <cellStyle name="_인원계획표 _부사장님보고_현장공사현황(공동사)" xfId="818"/>
    <cellStyle name="_인원계획표 _부사장님보고_현장공사현황(대내)" xfId="819"/>
    <cellStyle name="_인원계획표 _부사장님보고_현장공사현황_2002년도경영계획" xfId="820"/>
    <cellStyle name="_인원계획표 _부사장님보고_현장조직표" xfId="821"/>
    <cellStyle name="_인원계획표 _부사장님보고_현장조직표_2002년도경영계획" xfId="822"/>
    <cellStyle name="_인원계획표 _부사장님보고_현장현황(공동사)" xfId="823"/>
    <cellStyle name="_인원계획표 _부사장님보고_현장현황(사장님)" xfId="824"/>
    <cellStyle name="_인원계획표 _부산정관2공구투철서" xfId="5324"/>
    <cellStyle name="_인원계획표 _부산정관2공구투철서_내역서(오산세교 3공구)" xfId="5325"/>
    <cellStyle name="_인원계획표 _부산정관투찰서1111" xfId="5326"/>
    <cellStyle name="_인원계획표 _부산정관투찰서1111_내역서(오산세교 3공구)" xfId="5327"/>
    <cellStyle name="_인원계획표 _부산정관투찰서1111_부산정관2공구투철서" xfId="5328"/>
    <cellStyle name="_인원계획표 _부산정관투찰서1111_부산정관2공구투철서_내역서(오산세교 3공구)" xfId="5329"/>
    <cellStyle name="_인원계획표 _불티교" xfId="5330"/>
    <cellStyle name="_인원계획표 _불티교-1" xfId="5331"/>
    <cellStyle name="_인원계획표 _사전공사(토목본사검토) " xfId="825"/>
    <cellStyle name="_인원계획표 _산근" xfId="826"/>
    <cellStyle name="_인원계획표 _산근_050707 전체내역서(최초)" xfId="827"/>
    <cellStyle name="_인원계획표 _산근_050716 하도분개" xfId="828"/>
    <cellStyle name="_인원계획표 _삼성동 00내역서" xfId="5332"/>
    <cellStyle name="_인원계획표 _삼안분견적" xfId="829"/>
    <cellStyle name="_인원계획표 _서교동(종만)" xfId="5333"/>
    <cellStyle name="_인원계획표 _서교동(종만)_1차 삼성동 내역서" xfId="5334"/>
    <cellStyle name="_인원계획표 _서교동(종만)_1차 알파베타 내역서" xfId="5335"/>
    <cellStyle name="_인원계획표 _서교동(종만)_1차 알파베타 내역서_4차 알파베타 내역서" xfId="5336"/>
    <cellStyle name="_인원계획표 _서교동(종만)_1차 알파베타 내역서_4차 알파베타 내역서_1차 삼성동 내역서" xfId="5337"/>
    <cellStyle name="_인원계획표 _서교동353-5 내역서" xfId="5338"/>
    <cellStyle name="_인원계획표 _서교동353-5 내역서_1차 삼성동 내역서" xfId="5339"/>
    <cellStyle name="_인원계획표 _서초동오피스텔(OX)형주" xfId="5340"/>
    <cellStyle name="_인원계획표 _서초동오피스텔(OX)형주_1차 - 서교동353-5 내역서" xfId="5341"/>
    <cellStyle name="_인원계획표 _서초동오피스텔(OX)형주_1차 - 서교동353-5 내역서_1차 삼성동 내역서" xfId="5342"/>
    <cellStyle name="_인원계획표 _서초동오피스텔(OX)형주_1차 - 서교동353-5 내역서_1차 알파베타 내역서" xfId="5343"/>
    <cellStyle name="_인원계획표 _서초동오피스텔(OX)형주_1차 - 서교동353-5 내역서_1차 알파베타 내역서_4차 알파베타 내역서" xfId="5344"/>
    <cellStyle name="_인원계획표 _서초동오피스텔(OX)형주_1차 - 서교동353-5 내역서_1차 알파베타 내역서_4차 알파베타 내역서_1차 삼성동 내역서" xfId="5345"/>
    <cellStyle name="_인원계획표 _서초동오피스텔(OX)형주_1차 삼성동 내역서" xfId="5346"/>
    <cellStyle name="_인원계획표 _서초동오피스텔(OX)형주_1차 알파베타 내역서" xfId="5347"/>
    <cellStyle name="_인원계획표 _서초동오피스텔(OX)형주_1차 알파베타 내역서_4차 알파베타 내역서" xfId="5348"/>
    <cellStyle name="_인원계획표 _서초동오피스텔(OX)형주_1차 알파베타 내역서_4차 알파베타 내역서_1차 삼성동 내역서" xfId="5349"/>
    <cellStyle name="_인원계획표 _서초동오피스텔(OX)형주_단가" xfId="5350"/>
    <cellStyle name="_인원계획표 _서초동오피스텔(OX)형주_단가_1차 삼성동 내역서" xfId="5351"/>
    <cellStyle name="_인원계획표 _서초동오피스텔(OX)형주_단가_1차 알파베타 내역서" xfId="5352"/>
    <cellStyle name="_인원계획표 _서초동오피스텔(OX)형주_단가_1차 알파베타 내역서_4차 알파베타 내역서" xfId="5353"/>
    <cellStyle name="_인원계획표 _서초동오피스텔(OX)형주_단가_1차 알파베타 내역서_4차 알파베타 내역서_1차 삼성동 내역서" xfId="5354"/>
    <cellStyle name="_인원계획표 _서초동오피스텔(OX)형주_서교동(종만)" xfId="5355"/>
    <cellStyle name="_인원계획표 _서초동오피스텔(OX)형주_서교동(종만)_1차 삼성동 내역서" xfId="5356"/>
    <cellStyle name="_인원계획표 _서초동오피스텔(OX)형주_서교동(종만)_1차 알파베타 내역서" xfId="5357"/>
    <cellStyle name="_인원계획표 _서초동오피스텔(OX)형주_서교동(종만)_1차 알파베타 내역서_4차 알파베타 내역서" xfId="5358"/>
    <cellStyle name="_인원계획표 _서초동오피스텔(OX)형주_서교동(종만)_1차 알파베타 내역서_4차 알파베타 내역서_1차 삼성동 내역서" xfId="5359"/>
    <cellStyle name="_인원계획표 _선우대교투찰내역서" xfId="830"/>
    <cellStyle name="_인원계획표 _선우대교투찰내역서_단가승인양식" xfId="831"/>
    <cellStyle name="_인원계획표 _송도1-2" xfId="5360"/>
    <cellStyle name="_인원계획표 _송도신도시1-1실행" xfId="5361"/>
    <cellStyle name="_인원계획표 _송도신도시1-1실행_내역서(오산세교 3공구)" xfId="5362"/>
    <cellStyle name="_인원계획표 _송학실행안" xfId="832"/>
    <cellStyle name="_인원계획표 _송학하수투찰" xfId="833"/>
    <cellStyle name="_인원계획표 _송학하수품의(설계넣고)" xfId="834"/>
    <cellStyle name="_인원계획표 _순천덕월_강변북로-견적대비_집행(산청)" xfId="5363"/>
    <cellStyle name="_인원계획표 _순천덕월_무안광주2공구-견적대비_집행(산청)_집행(산청)" xfId="5364"/>
    <cellStyle name="_인원계획표 _시행계획보고(중앙선6공구)" xfId="5365"/>
    <cellStyle name="_인원계획표 _신령영천1_입찰" xfId="835"/>
    <cellStyle name="_인원계획표 _신령영천1_입찰_050707 전체내역서(최초)" xfId="836"/>
    <cellStyle name="_인원계획표 _신령영천1_입찰_050716 하도분개" xfId="837"/>
    <cellStyle name="_인원계획표 _신현실행단가산출서" xfId="5366"/>
    <cellStyle name="_인원계획표 _신현실행단가산출서_원덕실행분할" xfId="5367"/>
    <cellStyle name="_인원계획표 _실행 검토 (2003.06.11)" xfId="5368"/>
    <cellStyle name="_인원계획표 _실행내역2001년1월변경" xfId="5369"/>
    <cellStyle name="_인원계획표 _실행내역2001년1월변경_2002년 현장운영계획양식" xfId="5370"/>
    <cellStyle name="_인원계획표 _실행내역2001년1월변경_2002년 현장운영계획양식_2003년실행(싸릿재)" xfId="5371"/>
    <cellStyle name="_인원계획표 _실행내역2001년1월변경_2002년 현장운영계획양식_2003년실행(싸릿재)_거제신현터널현장실행" xfId="5372"/>
    <cellStyle name="_인원계획표 _실행내역2001년1월변경_2002년 현장운영계획양식_2003년실행(싸릿재)_거제신현터널현장실행_원덕실행분할" xfId="5373"/>
    <cellStyle name="_인원계획표 _실행내역2001년1월변경_2002년 현장운영계획양식_2003년실행(싸릿재)_신현실행단가산출서" xfId="5374"/>
    <cellStyle name="_인원계획표 _실행내역2001년1월변경_2002년 현장운영계획양식_2003년실행(싸릿재)_신현실행단가산출서_원덕실행분할" xfId="5375"/>
    <cellStyle name="_인원계획표 _실행내역2001년1월변경_2002년 현장운영계획양식_2003년실행(싸릿재)_원덕실행분할" xfId="5376"/>
    <cellStyle name="_인원계획표 _실행내역2001년1월변경_2002년 현장운영계획양식_실행단가" xfId="5377"/>
    <cellStyle name="_인원계획표 _실행내역2001년1월변경_2002년 현장운영계획양식_실행단가_2003년실행(싸릿재)" xfId="5378"/>
    <cellStyle name="_인원계획표 _실행내역2001년1월변경_2002년 현장운영계획양식_실행단가_2003년실행(싸릿재)_거제신현터널현장실행" xfId="5379"/>
    <cellStyle name="_인원계획표 _실행내역2001년1월변경_2002년 현장운영계획양식_실행단가_2003년실행(싸릿재)_거제신현터널현장실행_원덕실행분할" xfId="5380"/>
    <cellStyle name="_인원계획표 _실행내역2001년1월변경_2002년 현장운영계획양식_실행단가_2003년실행(싸릿재)_신현실행단가산출서" xfId="5381"/>
    <cellStyle name="_인원계획표 _실행내역2001년1월변경_2002년 현장운영계획양식_실행단가_2003년실행(싸릿재)_신현실행단가산출서_원덕실행분할" xfId="5382"/>
    <cellStyle name="_인원계획표 _실행내역2001년1월변경_2002년 현장운영계획양식_실행단가_2003년실행(싸릿재)_원덕실행분할" xfId="5383"/>
    <cellStyle name="_인원계획표 _실행내역2001년1월변경_2002년 현장운영계획양식_실행단가_원덕실행분할" xfId="5384"/>
    <cellStyle name="_인원계획표 _실행내역2001년1월변경_2002년 현장운영계획양식_원덕실행분할" xfId="5385"/>
    <cellStyle name="_인원계획표 _실행내역2001년1월변경_2003년 실행(장성-담양)" xfId="5386"/>
    <cellStyle name="_인원계획표 _실행내역2001년1월변경_2003년 실행(장성-담양)_원덕실행분할" xfId="5387"/>
    <cellStyle name="_인원계획표 _실행내역2001년1월변경_2003년실행양식" xfId="5388"/>
    <cellStyle name="_인원계획표 _실행내역2001년1월변경_2003년실행양식_2003년실행(싸릿재)" xfId="5389"/>
    <cellStyle name="_인원계획표 _실행내역2001년1월변경_2003년실행양식_2003년실행(싸릿재)_거제신현터널현장실행" xfId="5390"/>
    <cellStyle name="_인원계획표 _실행내역2001년1월변경_2003년실행양식_2003년실행(싸릿재)_거제신현터널현장실행_원덕실행분할" xfId="5391"/>
    <cellStyle name="_인원계획표 _실행내역2001년1월변경_2003년실행양식_2003년실행(싸릿재)_신현실행단가산출서" xfId="5392"/>
    <cellStyle name="_인원계획표 _실행내역2001년1월변경_2003년실행양식_2003년실행(싸릿재)_신현실행단가산출서_원덕실행분할" xfId="5393"/>
    <cellStyle name="_인원계획표 _실행내역2001년1월변경_2003년실행양식_2003년실행(싸릿재)_원덕실행분할" xfId="5394"/>
    <cellStyle name="_인원계획표 _실행내역2001년1월변경_2003년실행양식_원덕실행분할" xfId="5395"/>
    <cellStyle name="_인원계획표 _실행내역2001년1월변경_2003웁스" xfId="5396"/>
    <cellStyle name="_인원계획표 _실행내역2001년1월변경_2003웁스_2003년실행(싸릿재)" xfId="5397"/>
    <cellStyle name="_인원계획표 _실행내역2001년1월변경_2003웁스_2003년실행(싸릿재)_거제신현터널현장실행" xfId="5398"/>
    <cellStyle name="_인원계획표 _실행내역2001년1월변경_2003웁스_2003년실행(싸릿재)_거제신현터널현장실행_원덕실행분할" xfId="5399"/>
    <cellStyle name="_인원계획표 _실행내역2001년1월변경_2003웁스_2003년실행(싸릿재)_신현실행단가산출서" xfId="5400"/>
    <cellStyle name="_인원계획표 _실행내역2001년1월변경_2003웁스_2003년실행(싸릿재)_신현실행단가산출서_원덕실행분할" xfId="5401"/>
    <cellStyle name="_인원계획표 _실행내역2001년1월변경_2003웁스_2003년실행(싸릿재)_원덕실행분할" xfId="5402"/>
    <cellStyle name="_인원계획표 _실행내역2001년1월변경_2003웁스_원덕실행분할" xfId="5403"/>
    <cellStyle name="_인원계획표 _실행내역2001년1월변경_거제신현터널현장실행" xfId="5404"/>
    <cellStyle name="_인원계획표 _실행내역2001년1월변경_거제신현터널현장실행_원덕실행분할" xfId="5405"/>
    <cellStyle name="_인원계획표 _실행변경(예상)보고서" xfId="838"/>
    <cellStyle name="_인원계획표 _실행변경(예상)보고서_단가승인양식" xfId="839"/>
    <cellStyle name="_인원계획표 _실행예산(변경)" xfId="840"/>
    <cellStyle name="_인원계획표 _적격 " xfId="841"/>
    <cellStyle name="_인원계획표 _적격 _2007년 선급금" xfId="842"/>
    <cellStyle name="_인원계획표 _적격 _2009년 선금급 사용 계획서" xfId="843"/>
    <cellStyle name="_인원계획표 _적격 _3-1(금강)-여의도 세우회관 철거공사" xfId="5406"/>
    <cellStyle name="_인원계획표 _적격 _가실행 및 총괄(선진포항)" xfId="844"/>
    <cellStyle name="_인원계획표 _적격 _견적" xfId="5407"/>
    <cellStyle name="_인원계획표 _적격 _견적업체(행정중심복합도시)" xfId="5408"/>
    <cellStyle name="_인원계획표 _적격 _견적업체1(청주율량2지구 1공구)" xfId="5409"/>
    <cellStyle name="_인원계획표 _적격 _견적업체1(호남지선)" xfId="5410"/>
    <cellStyle name="_인원계획표 _적격 _견적업체명부" xfId="5411"/>
    <cellStyle name="_인원계획표 _적격 _견적업체명부(김포양촌4공구)" xfId="5412"/>
    <cellStyle name="_인원계획표 _적격 _광주평동실행" xfId="845"/>
    <cellStyle name="_인원계획표 _적격 _광주평동품의1" xfId="846"/>
    <cellStyle name="_인원계획표 _적격 _국도3호선투찰서(11477004000)" xfId="5413"/>
    <cellStyle name="_인원계획표 _적격 _국도3호선투찰서(11477004000)_내역서(오산세교 3공구)" xfId="5414"/>
    <cellStyle name="_인원계획표 _적격 _기장하수실행1" xfId="847"/>
    <cellStyle name="_인원계획표 _적격 _내역서(오산세교 3공구)" xfId="5415"/>
    <cellStyle name="_인원계획표 _적격 _대림거제09-05(감독지시서 관련)" xfId="848"/>
    <cellStyle name="_인원계획표 _적격 _대호" xfId="849"/>
    <cellStyle name="_인원계획표 _적격 _대호_2007년 선급금" xfId="850"/>
    <cellStyle name="_인원계획표 _적격 _대호_2009년 선금급 사용 계획서" xfId="851"/>
    <cellStyle name="_인원계획표 _적격 _대호_견적업체(행정중심복합도시)" xfId="5416"/>
    <cellStyle name="_인원계획표 _적격 _대호_견적업체1(청주율량2지구 1공구)" xfId="5417"/>
    <cellStyle name="_인원계획표 _적격 _대호_견적업체1(호남지선)" xfId="5418"/>
    <cellStyle name="_인원계획표 _적격 _대호_견적업체명부" xfId="5419"/>
    <cellStyle name="_인원계획표 _적격 _대호_견적업체명부(김포양촌4공구)" xfId="5420"/>
    <cellStyle name="_인원계획표 _적격 _대호_대림거제09-05(감독지시서 관련)" xfId="852"/>
    <cellStyle name="_인원계획표 _적격 _문곡무릉" xfId="5421"/>
    <cellStyle name="_인원계획표 _적격 _문곡무릉_내역서(오산세교 3공구)" xfId="5422"/>
    <cellStyle name="_인원계획표 _적격 _부산정관2공구투철서" xfId="5423"/>
    <cellStyle name="_인원계획표 _적격 _부산정관2공구투철서_내역서(오산세교 3공구)" xfId="5424"/>
    <cellStyle name="_인원계획표 _적격 _부산정관투찰서1111" xfId="5425"/>
    <cellStyle name="_인원계획표 _적격 _부산정관투찰서1111_내역서(오산세교 3공구)" xfId="5426"/>
    <cellStyle name="_인원계획표 _적격 _부산정관투찰서1111_부산정관2공구투철서" xfId="5427"/>
    <cellStyle name="_인원계획표 _적격 _부산정관투찰서1111_부산정관2공구투철서_내역서(오산세교 3공구)" xfId="5428"/>
    <cellStyle name="_인원계획표 _적격 _선진포항1" xfId="853"/>
    <cellStyle name="_인원계획표 _적격 _송도신도시1-1실행" xfId="5429"/>
    <cellStyle name="_인원계획표 _적격 _송도신도시1-1실행_내역서(오산세교 3공구)" xfId="5430"/>
    <cellStyle name="_인원계획표 _적격 _송학실행안" xfId="854"/>
    <cellStyle name="_인원계획표 _적격 _송학하수투찰" xfId="855"/>
    <cellStyle name="_인원계획표 _적격 _송학하수품의(설계넣고)" xfId="856"/>
    <cellStyle name="_인원계획표 _적격 _시행계획보고(중앙선6공구)" xfId="5431"/>
    <cellStyle name="_인원계획표 _적격 _제2주택지투찰서" xfId="5432"/>
    <cellStyle name="_인원계획표 _적격 _제2주택지투찰서_국도3호선투찰서(11477004000)" xfId="5433"/>
    <cellStyle name="_인원계획표 _적격 _제2주택지투찰서_국도3호선투찰서(11477004000)_내역서(오산세교 3공구)" xfId="5434"/>
    <cellStyle name="_인원계획표 _적격 _제2주택지투찰서_내역서(오산세교 3공구)" xfId="5435"/>
    <cellStyle name="_인원계획표 _적격 _제2주택지투찰서_부산정관2공구투철서" xfId="5436"/>
    <cellStyle name="_인원계획표 _적격 _제2주택지투찰서_부산정관2공구투철서_내역서(오산세교 3공구)" xfId="5437"/>
    <cellStyle name="_인원계획표 _적격 _제2주택지투찰서_부산정관투찰서1111" xfId="5438"/>
    <cellStyle name="_인원계획표 _적격 _제2주택지투찰서_부산정관투찰서1111_내역서(오산세교 3공구)" xfId="5439"/>
    <cellStyle name="_인원계획표 _적격 _제2주택지투찰서_부산정관투찰서1111_부산정관2공구투철서" xfId="5440"/>
    <cellStyle name="_인원계획표 _적격 _제2주택지투찰서_부산정관투찰서1111_부산정관2공구투철서_내역서(오산세교 3공구)" xfId="5441"/>
    <cellStyle name="_인원계획표 _적격 _제2주택지투찰서_탄천변견적(교통신호등)" xfId="5442"/>
    <cellStyle name="_인원계획표 _적격 _제2주택지투찰서_탄천변견적(교통신호등)_국도3호선투찰서(11477004000)" xfId="5443"/>
    <cellStyle name="_인원계획표 _적격 _제2주택지투찰서_탄천변견적(교통신호등)_국도3호선투찰서(11477004000)_내역서(오산세교 3공구)" xfId="5444"/>
    <cellStyle name="_인원계획표 _적격 _제2주택지투찰서_탄천변견적(교통신호등)_내역서(오산세교 3공구)" xfId="5445"/>
    <cellStyle name="_인원계획표 _적격 _제2주택지투찰서_탄천변견적(교통신호등)_부산정관2공구투철서" xfId="5446"/>
    <cellStyle name="_인원계획표 _적격 _제2주택지투찰서_탄천변견적(교통신호등)_부산정관2공구투철서_내역서(오산세교 3공구)" xfId="5447"/>
    <cellStyle name="_인원계획표 _적격 _제2주택지투찰서_탄천변견적(교통신호등)_부산정관투찰서1111" xfId="5448"/>
    <cellStyle name="_인원계획표 _적격 _제2주택지투찰서_탄천변견적(교통신호등)_부산정관투찰서1111_내역서(오산세교 3공구)" xfId="5449"/>
    <cellStyle name="_인원계획표 _적격 _제2주택지투찰서_탄천변견적(교통신호등)_부산정관투찰서1111_부산정관2공구투철서" xfId="5450"/>
    <cellStyle name="_인원계획표 _적격 _제2주택지투찰서_탄천변견적(교통신호등)_부산정관투찰서1111_부산정관2공구투철서_내역서(오산세교 3공구)" xfId="5451"/>
    <cellStyle name="_인원계획표 _적격 _제2주택지투찰서999" xfId="5452"/>
    <cellStyle name="_인원계획표 _적격 _제2주택지투찰서999_국도3호선투찰서(11477004000)" xfId="5453"/>
    <cellStyle name="_인원계획표 _적격 _제2주택지투찰서999_국도3호선투찰서(11477004000)_내역서(오산세교 3공구)" xfId="5454"/>
    <cellStyle name="_인원계획표 _적격 _제2주택지투찰서999_내역서(오산세교 3공구)" xfId="5455"/>
    <cellStyle name="_인원계획표 _적격 _제2주택지투찰서999_부산정관2공구투철서" xfId="5456"/>
    <cellStyle name="_인원계획표 _적격 _제2주택지투찰서999_부산정관2공구투철서_내역서(오산세교 3공구)" xfId="5457"/>
    <cellStyle name="_인원계획표 _적격 _제2주택지투찰서999_부산정관투찰서1111" xfId="5458"/>
    <cellStyle name="_인원계획표 _적격 _제2주택지투찰서999_부산정관투찰서1111_내역서(오산세교 3공구)" xfId="5459"/>
    <cellStyle name="_인원계획표 _적격 _제2주택지투찰서999_부산정관투찰서1111_부산정관2공구투철서" xfId="5460"/>
    <cellStyle name="_인원계획표 _적격 _제2주택지투찰서999_부산정관투찰서1111_부산정관2공구투철서_내역서(오산세교 3공구)" xfId="5461"/>
    <cellStyle name="_인원계획표 _적격 _제2주택지투찰서999_탄천변견적(교통신호등)" xfId="5462"/>
    <cellStyle name="_인원계획표 _적격 _제2주택지투찰서999_탄천변견적(교통신호등)_국도3호선투찰서(11477004000)" xfId="5463"/>
    <cellStyle name="_인원계획표 _적격 _제2주택지투찰서999_탄천변견적(교통신호등)_국도3호선투찰서(11477004000)_내역서(오산세교 3공구)" xfId="5464"/>
    <cellStyle name="_인원계획표 _적격 _제2주택지투찰서999_탄천변견적(교통신호등)_내역서(오산세교 3공구)" xfId="5465"/>
    <cellStyle name="_인원계획표 _적격 _제2주택지투찰서999_탄천변견적(교통신호등)_부산정관2공구투철서" xfId="5466"/>
    <cellStyle name="_인원계획표 _적격 _제2주택지투찰서999_탄천변견적(교통신호등)_부산정관2공구투철서_내역서(오산세교 3공구)" xfId="5467"/>
    <cellStyle name="_인원계획표 _적격 _제2주택지투찰서999_탄천변견적(교통신호등)_부산정관투찰서1111" xfId="5468"/>
    <cellStyle name="_인원계획표 _적격 _제2주택지투찰서999_탄천변견적(교통신호등)_부산정관투찰서1111_내역서(오산세교 3공구)" xfId="5469"/>
    <cellStyle name="_인원계획표 _적격 _제2주택지투찰서999_탄천변견적(교통신호등)_부산정관투찰서1111_부산정관2공구투철서" xfId="5470"/>
    <cellStyle name="_인원계획표 _적격 _제2주택지투찰서999_탄천변견적(교통신호등)_부산정관투찰서1111_부산정관2공구투철서_내역서(오산세교 3공구)" xfId="5471"/>
    <cellStyle name="_인원계획표 _적격 _조0203(1000억이상)" xfId="857"/>
    <cellStyle name="_인원계획표 _적격 _조0203(1000억이상)_2007년 선급금" xfId="858"/>
    <cellStyle name="_인원계획표 _적격 _조0203(1000억이상)_2009년 선금급 사용 계획서" xfId="859"/>
    <cellStyle name="_인원계획표 _적격 _조0203(1000억이상)_견적업체(행정중심복합도시)" xfId="5472"/>
    <cellStyle name="_인원계획표 _적격 _조0203(1000억이상)_견적업체1(청주율량2지구 1공구)" xfId="5473"/>
    <cellStyle name="_인원계획표 _적격 _조0203(1000억이상)_견적업체1(호남지선)" xfId="5474"/>
    <cellStyle name="_인원계획표 _적격 _조0203(1000억이상)_견적업체명부" xfId="5475"/>
    <cellStyle name="_인원계획표 _적격 _조0203(1000억이상)_견적업체명부(김포양촌4공구)" xfId="5476"/>
    <cellStyle name="_인원계획표 _적격 _조0203(1000억이상)_국도3호선투찰서(11477004000)" xfId="5477"/>
    <cellStyle name="_인원계획표 _적격 _조0203(1000억이상)_국도3호선투찰서(11477004000)_내역서(오산세교 3공구)" xfId="5478"/>
    <cellStyle name="_인원계획표 _적격 _조0203(1000억이상)_내역서(오산세교 3공구)" xfId="5479"/>
    <cellStyle name="_인원계획표 _적격 _조0203(1000억이상)_대림거제09-05(감독지시서 관련)" xfId="860"/>
    <cellStyle name="_인원계획표 _적격 _조0203(1000억이상)_부산정관2공구투철서" xfId="5480"/>
    <cellStyle name="_인원계획표 _적격 _조0203(1000억이상)_부산정관2공구투철서_내역서(오산세교 3공구)" xfId="5481"/>
    <cellStyle name="_인원계획표 _적격 _조0203(1000억이상)_부산정관투찰서1111" xfId="5482"/>
    <cellStyle name="_인원계획표 _적격 _조0203(1000억이상)_부산정관투찰서1111_내역서(오산세교 3공구)" xfId="5483"/>
    <cellStyle name="_인원계획표 _적격 _조0203(1000억이상)_부산정관투찰서1111_부산정관2공구투철서" xfId="5484"/>
    <cellStyle name="_인원계획표 _적격 _조0203(1000억이상)_부산정관투찰서1111_부산정관2공구투철서_내역서(오산세교 3공구)" xfId="5485"/>
    <cellStyle name="_인원계획표 _적격 _조0203(1000억이상)_제2주택지투찰서" xfId="5486"/>
    <cellStyle name="_인원계획표 _적격 _조0203(1000억이상)_제2주택지투찰서_국도3호선투찰서(11477004000)" xfId="5487"/>
    <cellStyle name="_인원계획표 _적격 _조0203(1000억이상)_제2주택지투찰서_국도3호선투찰서(11477004000)_내역서(오산세교 3공구)" xfId="5488"/>
    <cellStyle name="_인원계획표 _적격 _조0203(1000억이상)_제2주택지투찰서_내역서(오산세교 3공구)" xfId="5489"/>
    <cellStyle name="_인원계획표 _적격 _조0203(1000억이상)_제2주택지투찰서_부산정관2공구투철서" xfId="5490"/>
    <cellStyle name="_인원계획표 _적격 _조0203(1000억이상)_제2주택지투찰서_부산정관2공구투철서_내역서(오산세교 3공구)" xfId="5491"/>
    <cellStyle name="_인원계획표 _적격 _조0203(1000억이상)_제2주택지투찰서_부산정관투찰서1111" xfId="5492"/>
    <cellStyle name="_인원계획표 _적격 _조0203(1000억이상)_제2주택지투찰서_부산정관투찰서1111_내역서(오산세교 3공구)" xfId="5493"/>
    <cellStyle name="_인원계획표 _적격 _조0203(1000억이상)_제2주택지투찰서_부산정관투찰서1111_부산정관2공구투철서" xfId="5494"/>
    <cellStyle name="_인원계획표 _적격 _조0203(1000억이상)_제2주택지투찰서_부산정관투찰서1111_부산정관2공구투철서_내역서(오산세교 3공구)" xfId="5495"/>
    <cellStyle name="_인원계획표 _적격 _조0203(1000억이상)_제2주택지투찰서_탄천변견적(교통신호등)" xfId="5496"/>
    <cellStyle name="_인원계획표 _적격 _조0203(1000억이상)_제2주택지투찰서_탄천변견적(교통신호등)_국도3호선투찰서(11477004000)" xfId="5497"/>
    <cellStyle name="_인원계획표 _적격 _조0203(1000억이상)_제2주택지투찰서_탄천변견적(교통신호등)_국도3호선투찰서(11477004000)_내역서(오산세교 3공구)" xfId="5498"/>
    <cellStyle name="_인원계획표 _적격 _조0203(1000억이상)_제2주택지투찰서_탄천변견적(교통신호등)_내역서(오산세교 3공구)" xfId="5499"/>
    <cellStyle name="_인원계획표 _적격 _조0203(1000억이상)_제2주택지투찰서_탄천변견적(교통신호등)_부산정관2공구투철서" xfId="5500"/>
    <cellStyle name="_인원계획표 _적격 _조0203(1000억이상)_제2주택지투찰서_탄천변견적(교통신호등)_부산정관2공구투철서_내역서(오산세교 3공구)" xfId="5501"/>
    <cellStyle name="_인원계획표 _적격 _조0203(1000억이상)_제2주택지투찰서_탄천변견적(교통신호등)_부산정관투찰서1111" xfId="5502"/>
    <cellStyle name="_인원계획표 _적격 _조0203(1000억이상)_제2주택지투찰서_탄천변견적(교통신호등)_부산정관투찰서1111_내역서(오산세교 3공구)" xfId="5503"/>
    <cellStyle name="_인원계획표 _적격 _조0203(1000억이상)_제2주택지투찰서_탄천변견적(교통신호등)_부산정관투찰서1111_부산정관2공구투철서" xfId="5504"/>
    <cellStyle name="_인원계획표 _적격 _조0203(1000억이상)_제2주택지투찰서_탄천변견적(교통신호등)_부산정관투찰서1111_부산정관2공구투철서_내역서(오산세교 3공구)" xfId="5505"/>
    <cellStyle name="_인원계획표 _적격 _조0203(1000억이상)_제2주택지투찰서999" xfId="5506"/>
    <cellStyle name="_인원계획표 _적격 _조0203(1000억이상)_제2주택지투찰서999_국도3호선투찰서(11477004000)" xfId="5507"/>
    <cellStyle name="_인원계획표 _적격 _조0203(1000억이상)_제2주택지투찰서999_국도3호선투찰서(11477004000)_내역서(오산세교 3공구)" xfId="5508"/>
    <cellStyle name="_인원계획표 _적격 _조0203(1000억이상)_제2주택지투찰서999_내역서(오산세교 3공구)" xfId="5509"/>
    <cellStyle name="_인원계획표 _적격 _조0203(1000억이상)_제2주택지투찰서999_부산정관2공구투철서" xfId="5510"/>
    <cellStyle name="_인원계획표 _적격 _조0203(1000억이상)_제2주택지투찰서999_부산정관2공구투철서_내역서(오산세교 3공구)" xfId="5511"/>
    <cellStyle name="_인원계획표 _적격 _조0203(1000억이상)_제2주택지투찰서999_부산정관투찰서1111" xfId="5512"/>
    <cellStyle name="_인원계획표 _적격 _조0203(1000억이상)_제2주택지투찰서999_부산정관투찰서1111_내역서(오산세교 3공구)" xfId="5513"/>
    <cellStyle name="_인원계획표 _적격 _조0203(1000억이상)_제2주택지투찰서999_부산정관투찰서1111_부산정관2공구투철서" xfId="5514"/>
    <cellStyle name="_인원계획표 _적격 _조0203(1000억이상)_제2주택지투찰서999_부산정관투찰서1111_부산정관2공구투철서_내역서(오산세교 3공구)" xfId="5515"/>
    <cellStyle name="_인원계획표 _적격 _조0203(1000억이상)_제2주택지투찰서999_탄천변견적(교통신호등)" xfId="5516"/>
    <cellStyle name="_인원계획표 _적격 _조0203(1000억이상)_제2주택지투찰서999_탄천변견적(교통신호등)_국도3호선투찰서(11477004000)" xfId="5517"/>
    <cellStyle name="_인원계획표 _적격 _조0203(1000억이상)_제2주택지투찰서999_탄천변견적(교통신호등)_국도3호선투찰서(11477004000)_내역서(오산세교 3공구)" xfId="5518"/>
    <cellStyle name="_인원계획표 _적격 _조0203(1000억이상)_제2주택지투찰서999_탄천변견적(교통신호등)_내역서(오산세교 3공구)" xfId="5519"/>
    <cellStyle name="_인원계획표 _적격 _조0203(1000억이상)_제2주택지투찰서999_탄천변견적(교통신호등)_부산정관2공구투철서" xfId="5520"/>
    <cellStyle name="_인원계획표 _적격 _조0203(1000억이상)_제2주택지투찰서999_탄천변견적(교통신호등)_부산정관2공구투철서_내역서(오산세교 3공구)" xfId="5521"/>
    <cellStyle name="_인원계획표 _적격 _조0203(1000억이상)_제2주택지투찰서999_탄천변견적(교통신호등)_부산정관투찰서1111" xfId="5522"/>
    <cellStyle name="_인원계획표 _적격 _조0203(1000억이상)_제2주택지투찰서999_탄천변견적(교통신호등)_부산정관투찰서1111_내역서(오산세교 3공구)" xfId="5523"/>
    <cellStyle name="_인원계획표 _적격 _조0203(1000억이상)_제2주택지투찰서999_탄천변견적(교통신호등)_부산정관투찰서1111_부산정관2공구투철서" xfId="5524"/>
    <cellStyle name="_인원계획표 _적격 _조0203(1000억이상)_제2주택지투찰서999_탄천변견적(교통신호등)_부산정관투찰서1111_부산정관2공구투철서_내역서(오산세교 3공구)" xfId="5525"/>
    <cellStyle name="_인원계획표 _적격 _조0203(1000억이상)_탄천변견적(교통신호등)" xfId="5526"/>
    <cellStyle name="_인원계획표 _적격 _조0203(1000억이상)_탄천변견적(교통신호등)_국도3호선투찰서(11477004000)" xfId="5527"/>
    <cellStyle name="_인원계획표 _적격 _조0203(1000억이상)_탄천변견적(교통신호등)_국도3호선투찰서(11477004000)_내역서(오산세교 3공구)" xfId="5528"/>
    <cellStyle name="_인원계획표 _적격 _조0203(1000억이상)_탄천변견적(교통신호등)_내역서(오산세교 3공구)" xfId="5529"/>
    <cellStyle name="_인원계획표 _적격 _조0203(1000억이상)_탄천변견적(교통신호등)_부산정관2공구투철서" xfId="5530"/>
    <cellStyle name="_인원계획표 _적격 _조0203(1000억이상)_탄천변견적(교통신호등)_부산정관2공구투철서_내역서(오산세교 3공구)" xfId="5531"/>
    <cellStyle name="_인원계획표 _적격 _조0203(1000억이상)_탄천변견적(교통신호등)_부산정관투찰서1111" xfId="5532"/>
    <cellStyle name="_인원계획표 _적격 _조0203(1000억이상)_탄천변견적(교통신호등)_부산정관투찰서1111_내역서(오산세교 3공구)" xfId="5533"/>
    <cellStyle name="_인원계획표 _적격 _조0203(1000억이상)_탄천변견적(교통신호등)_부산정관투찰서1111_부산정관2공구투철서" xfId="5534"/>
    <cellStyle name="_인원계획표 _적격 _조0203(1000억이상)_탄천변견적(교통신호등)_부산정관투찰서1111_부산정관2공구투철서_내역서(오산세교 3공구)" xfId="5535"/>
    <cellStyle name="_인원계획표 _적격 _탄천변견적(교통신호등)" xfId="5536"/>
    <cellStyle name="_인원계획표 _적격 _탄천변견적(교통신호등)_국도3호선투찰서(11477004000)" xfId="5537"/>
    <cellStyle name="_인원계획표 _적격 _탄천변견적(교통신호등)_국도3호선투찰서(11477004000)_내역서(오산세교 3공구)" xfId="5538"/>
    <cellStyle name="_인원계획표 _적격 _탄천변견적(교통신호등)_내역서(오산세교 3공구)" xfId="5539"/>
    <cellStyle name="_인원계획표 _적격 _탄천변견적(교통신호등)_부산정관2공구투철서" xfId="5540"/>
    <cellStyle name="_인원계획표 _적격 _탄천변견적(교통신호등)_부산정관2공구투철서_내역서(오산세교 3공구)" xfId="5541"/>
    <cellStyle name="_인원계획표 _적격 _탄천변견적(교통신호등)_부산정관투찰서1111" xfId="5542"/>
    <cellStyle name="_인원계획표 _적격 _탄천변견적(교통신호등)_부산정관투찰서1111_내역서(오산세교 3공구)" xfId="5543"/>
    <cellStyle name="_인원계획표 _적격 _탄천변견적(교통신호등)_부산정관투찰서1111_부산정관2공구투철서" xfId="5544"/>
    <cellStyle name="_인원계획표 _적격 _탄천변견적(교통신호등)_부산정관투찰서1111_부산정관2공구투철서_내역서(오산세교 3공구)" xfId="5545"/>
    <cellStyle name="_인원계획표 _전체분내역서" xfId="861"/>
    <cellStyle name="_인원계획표 _전체분내역서_단가승인양식" xfId="862"/>
    <cellStyle name="_인원계획표 _제2주택지투찰서" xfId="5546"/>
    <cellStyle name="_인원계획표 _제2주택지투찰서_국도3호선투찰서(11477004000)" xfId="5547"/>
    <cellStyle name="_인원계획표 _제2주택지투찰서_국도3호선투찰서(11477004000)_내역서(오산세교 3공구)" xfId="5548"/>
    <cellStyle name="_인원계획표 _제2주택지투찰서_내역서(오산세교 3공구)" xfId="5549"/>
    <cellStyle name="_인원계획표 _제2주택지투찰서_부산정관2공구투철서" xfId="5550"/>
    <cellStyle name="_인원계획표 _제2주택지투찰서_부산정관2공구투철서_내역서(오산세교 3공구)" xfId="5551"/>
    <cellStyle name="_인원계획표 _제2주택지투찰서_부산정관투찰서1111" xfId="5552"/>
    <cellStyle name="_인원계획표 _제2주택지투찰서_부산정관투찰서1111_내역서(오산세교 3공구)" xfId="5553"/>
    <cellStyle name="_인원계획표 _제2주택지투찰서_부산정관투찰서1111_부산정관2공구투철서" xfId="5554"/>
    <cellStyle name="_인원계획표 _제2주택지투찰서_부산정관투찰서1111_부산정관2공구투철서_내역서(오산세교 3공구)" xfId="5555"/>
    <cellStyle name="_인원계획표 _제2주택지투찰서_탄천변견적(교통신호등)" xfId="5556"/>
    <cellStyle name="_인원계획표 _제2주택지투찰서_탄천변견적(교통신호등)_국도3호선투찰서(11477004000)" xfId="5557"/>
    <cellStyle name="_인원계획표 _제2주택지투찰서_탄천변견적(교통신호등)_국도3호선투찰서(11477004000)_내역서(오산세교 3공구)" xfId="5558"/>
    <cellStyle name="_인원계획표 _제2주택지투찰서_탄천변견적(교통신호등)_내역서(오산세교 3공구)" xfId="5559"/>
    <cellStyle name="_인원계획표 _제2주택지투찰서_탄천변견적(교통신호등)_부산정관2공구투철서" xfId="5560"/>
    <cellStyle name="_인원계획표 _제2주택지투찰서_탄천변견적(교통신호등)_부산정관2공구투철서_내역서(오산세교 3공구)" xfId="5561"/>
    <cellStyle name="_인원계획표 _제2주택지투찰서_탄천변견적(교통신호등)_부산정관투찰서1111" xfId="5562"/>
    <cellStyle name="_인원계획표 _제2주택지투찰서_탄천변견적(교통신호등)_부산정관투찰서1111_내역서(오산세교 3공구)" xfId="5563"/>
    <cellStyle name="_인원계획표 _제2주택지투찰서_탄천변견적(교통신호등)_부산정관투찰서1111_부산정관2공구투철서" xfId="5564"/>
    <cellStyle name="_인원계획표 _제2주택지투찰서_탄천변견적(교통신호등)_부산정관투찰서1111_부산정관2공구투철서_내역서(오산세교 3공구)" xfId="5565"/>
    <cellStyle name="_인원계획표 _제2주택지투찰서999" xfId="5566"/>
    <cellStyle name="_인원계획표 _제2주택지투찰서999_국도3호선투찰서(11477004000)" xfId="5567"/>
    <cellStyle name="_인원계획표 _제2주택지투찰서999_국도3호선투찰서(11477004000)_내역서(오산세교 3공구)" xfId="5568"/>
    <cellStyle name="_인원계획표 _제2주택지투찰서999_내역서(오산세교 3공구)" xfId="5569"/>
    <cellStyle name="_인원계획표 _제2주택지투찰서999_부산정관2공구투철서" xfId="5570"/>
    <cellStyle name="_인원계획표 _제2주택지투찰서999_부산정관2공구투철서_내역서(오산세교 3공구)" xfId="5571"/>
    <cellStyle name="_인원계획표 _제2주택지투찰서999_부산정관투찰서1111" xfId="5572"/>
    <cellStyle name="_인원계획표 _제2주택지투찰서999_부산정관투찰서1111_내역서(오산세교 3공구)" xfId="5573"/>
    <cellStyle name="_인원계획표 _제2주택지투찰서999_부산정관투찰서1111_부산정관2공구투철서" xfId="5574"/>
    <cellStyle name="_인원계획표 _제2주택지투찰서999_부산정관투찰서1111_부산정관2공구투철서_내역서(오산세교 3공구)" xfId="5575"/>
    <cellStyle name="_인원계획표 _제2주택지투찰서999_탄천변견적(교통신호등)" xfId="5576"/>
    <cellStyle name="_인원계획표 _제2주택지투찰서999_탄천변견적(교통신호등)_국도3호선투찰서(11477004000)" xfId="5577"/>
    <cellStyle name="_인원계획표 _제2주택지투찰서999_탄천변견적(교통신호등)_국도3호선투찰서(11477004000)_내역서(오산세교 3공구)" xfId="5578"/>
    <cellStyle name="_인원계획표 _제2주택지투찰서999_탄천변견적(교통신호등)_내역서(오산세교 3공구)" xfId="5579"/>
    <cellStyle name="_인원계획표 _제2주택지투찰서999_탄천변견적(교통신호등)_부산정관2공구투철서" xfId="5580"/>
    <cellStyle name="_인원계획표 _제2주택지투찰서999_탄천변견적(교통신호등)_부산정관2공구투철서_내역서(오산세교 3공구)" xfId="5581"/>
    <cellStyle name="_인원계획표 _제2주택지투찰서999_탄천변견적(교통신호등)_부산정관투찰서1111" xfId="5582"/>
    <cellStyle name="_인원계획표 _제2주택지투찰서999_탄천변견적(교통신호등)_부산정관투찰서1111_내역서(오산세교 3공구)" xfId="5583"/>
    <cellStyle name="_인원계획표 _제2주택지투찰서999_탄천변견적(교통신호등)_부산정관투찰서1111_부산정관2공구투철서" xfId="5584"/>
    <cellStyle name="_인원계획표 _제2주택지투찰서999_탄천변견적(교통신호등)_부산정관투찰서1111_부산정관2공구투철서_내역서(오산세교 3공구)" xfId="5585"/>
    <cellStyle name="_인원계획표 _조0203(1000억이상)" xfId="863"/>
    <cellStyle name="_인원계획표 _조0203(1000억이상)_2007년 선급금" xfId="864"/>
    <cellStyle name="_인원계획표 _조0203(1000억이상)_2009년 선금급 사용 계획서" xfId="865"/>
    <cellStyle name="_인원계획표 _조0203(1000억이상)_견적업체(행정중심복합도시)" xfId="5586"/>
    <cellStyle name="_인원계획표 _조0203(1000억이상)_견적업체1(청주율량2지구 1공구)" xfId="5587"/>
    <cellStyle name="_인원계획표 _조0203(1000억이상)_견적업체1(호남지선)" xfId="5588"/>
    <cellStyle name="_인원계획표 _조0203(1000억이상)_견적업체명부" xfId="5589"/>
    <cellStyle name="_인원계획표 _조0203(1000억이상)_견적업체명부(김포양촌4공구)" xfId="5590"/>
    <cellStyle name="_인원계획표 _조0203(1000억이상)_국도3호선투찰서(11477004000)" xfId="5591"/>
    <cellStyle name="_인원계획표 _조0203(1000억이상)_국도3호선투찰서(11477004000)_내역서(오산세교 3공구)" xfId="5592"/>
    <cellStyle name="_인원계획표 _조0203(1000억이상)_내역서(오산세교 3공구)" xfId="5593"/>
    <cellStyle name="_인원계획표 _조0203(1000억이상)_대림거제09-05(감독지시서 관련)" xfId="866"/>
    <cellStyle name="_인원계획표 _조0203(1000억이상)_부산정관2공구투철서" xfId="5594"/>
    <cellStyle name="_인원계획표 _조0203(1000억이상)_부산정관2공구투철서_내역서(오산세교 3공구)" xfId="5595"/>
    <cellStyle name="_인원계획표 _조0203(1000억이상)_부산정관투찰서1111" xfId="5596"/>
    <cellStyle name="_인원계획표 _조0203(1000억이상)_부산정관투찰서1111_내역서(오산세교 3공구)" xfId="5597"/>
    <cellStyle name="_인원계획표 _조0203(1000억이상)_부산정관투찰서1111_부산정관2공구투철서" xfId="5598"/>
    <cellStyle name="_인원계획표 _조0203(1000억이상)_부산정관투찰서1111_부산정관2공구투철서_내역서(오산세교 3공구)" xfId="5599"/>
    <cellStyle name="_인원계획표 _조0203(1000억이상)_제2주택지투찰서" xfId="5600"/>
    <cellStyle name="_인원계획표 _조0203(1000억이상)_제2주택지투찰서_국도3호선투찰서(11477004000)" xfId="5601"/>
    <cellStyle name="_인원계획표 _조0203(1000억이상)_제2주택지투찰서_국도3호선투찰서(11477004000)_내역서(오산세교 3공구)" xfId="5602"/>
    <cellStyle name="_인원계획표 _조0203(1000억이상)_제2주택지투찰서_내역서(오산세교 3공구)" xfId="5603"/>
    <cellStyle name="_인원계획표 _조0203(1000억이상)_제2주택지투찰서_부산정관2공구투철서" xfId="5604"/>
    <cellStyle name="_인원계획표 _조0203(1000억이상)_제2주택지투찰서_부산정관2공구투철서_내역서(오산세교 3공구)" xfId="5605"/>
    <cellStyle name="_인원계획표 _조0203(1000억이상)_제2주택지투찰서_부산정관투찰서1111" xfId="5606"/>
    <cellStyle name="_인원계획표 _조0203(1000억이상)_제2주택지투찰서_부산정관투찰서1111_내역서(오산세교 3공구)" xfId="5607"/>
    <cellStyle name="_인원계획표 _조0203(1000억이상)_제2주택지투찰서_부산정관투찰서1111_부산정관2공구투철서" xfId="5608"/>
    <cellStyle name="_인원계획표 _조0203(1000억이상)_제2주택지투찰서_부산정관투찰서1111_부산정관2공구투철서_내역서(오산세교 3공구)" xfId="5609"/>
    <cellStyle name="_인원계획표 _조0203(1000억이상)_제2주택지투찰서_탄천변견적(교통신호등)" xfId="5610"/>
    <cellStyle name="_인원계획표 _조0203(1000억이상)_제2주택지투찰서_탄천변견적(교통신호등)_국도3호선투찰서(11477004000)" xfId="5611"/>
    <cellStyle name="_인원계획표 _조0203(1000억이상)_제2주택지투찰서_탄천변견적(교통신호등)_국도3호선투찰서(11477004000)_내역서(오산세교 3공구)" xfId="5612"/>
    <cellStyle name="_인원계획표 _조0203(1000억이상)_제2주택지투찰서_탄천변견적(교통신호등)_내역서(오산세교 3공구)" xfId="5613"/>
    <cellStyle name="_인원계획표 _조0203(1000억이상)_제2주택지투찰서_탄천변견적(교통신호등)_부산정관2공구투철서" xfId="5614"/>
    <cellStyle name="_인원계획표 _조0203(1000억이상)_제2주택지투찰서_탄천변견적(교통신호등)_부산정관2공구투철서_내역서(오산세교 3공구)" xfId="5615"/>
    <cellStyle name="_인원계획표 _조0203(1000억이상)_제2주택지투찰서_탄천변견적(교통신호등)_부산정관투찰서1111" xfId="5616"/>
    <cellStyle name="_인원계획표 _조0203(1000억이상)_제2주택지투찰서_탄천변견적(교통신호등)_부산정관투찰서1111_내역서(오산세교 3공구)" xfId="5617"/>
    <cellStyle name="_인원계획표 _조0203(1000억이상)_제2주택지투찰서_탄천변견적(교통신호등)_부산정관투찰서1111_부산정관2공구투철서" xfId="5618"/>
    <cellStyle name="_인원계획표 _조0203(1000억이상)_제2주택지투찰서_탄천변견적(교통신호등)_부산정관투찰서1111_부산정관2공구투철서_내역서(오산세교 3공구)" xfId="5619"/>
    <cellStyle name="_인원계획표 _조0203(1000억이상)_제2주택지투찰서999" xfId="5620"/>
    <cellStyle name="_인원계획표 _조0203(1000억이상)_제2주택지투찰서999_국도3호선투찰서(11477004000)" xfId="5621"/>
    <cellStyle name="_인원계획표 _조0203(1000억이상)_제2주택지투찰서999_국도3호선투찰서(11477004000)_내역서(오산세교 3공구)" xfId="5622"/>
    <cellStyle name="_인원계획표 _조0203(1000억이상)_제2주택지투찰서999_내역서(오산세교 3공구)" xfId="5623"/>
    <cellStyle name="_인원계획표 _조0203(1000억이상)_제2주택지투찰서999_부산정관2공구투철서" xfId="5624"/>
    <cellStyle name="_인원계획표 _조0203(1000억이상)_제2주택지투찰서999_부산정관2공구투철서_내역서(오산세교 3공구)" xfId="5625"/>
    <cellStyle name="_인원계획표 _조0203(1000억이상)_제2주택지투찰서999_부산정관투찰서1111" xfId="5626"/>
    <cellStyle name="_인원계획표 _조0203(1000억이상)_제2주택지투찰서999_부산정관투찰서1111_내역서(오산세교 3공구)" xfId="5627"/>
    <cellStyle name="_인원계획표 _조0203(1000억이상)_제2주택지투찰서999_부산정관투찰서1111_부산정관2공구투철서" xfId="5628"/>
    <cellStyle name="_인원계획표 _조0203(1000억이상)_제2주택지투찰서999_부산정관투찰서1111_부산정관2공구투철서_내역서(오산세교 3공구)" xfId="5629"/>
    <cellStyle name="_인원계획표 _조0203(1000억이상)_제2주택지투찰서999_탄천변견적(교통신호등)" xfId="5630"/>
    <cellStyle name="_인원계획표 _조0203(1000억이상)_제2주택지투찰서999_탄천변견적(교통신호등)_국도3호선투찰서(11477004000)" xfId="5631"/>
    <cellStyle name="_인원계획표 _조0203(1000억이상)_제2주택지투찰서999_탄천변견적(교통신호등)_국도3호선투찰서(11477004000)_내역서(오산세교 3공구)" xfId="5632"/>
    <cellStyle name="_인원계획표 _조0203(1000억이상)_제2주택지투찰서999_탄천변견적(교통신호등)_내역서(오산세교 3공구)" xfId="5633"/>
    <cellStyle name="_인원계획표 _조0203(1000억이상)_제2주택지투찰서999_탄천변견적(교통신호등)_부산정관2공구투철서" xfId="5634"/>
    <cellStyle name="_인원계획표 _조0203(1000억이상)_제2주택지투찰서999_탄천변견적(교통신호등)_부산정관2공구투철서_내역서(오산세교 3공구)" xfId="5635"/>
    <cellStyle name="_인원계획표 _조0203(1000억이상)_제2주택지투찰서999_탄천변견적(교통신호등)_부산정관투찰서1111" xfId="5636"/>
    <cellStyle name="_인원계획표 _조0203(1000억이상)_제2주택지투찰서999_탄천변견적(교통신호등)_부산정관투찰서1111_내역서(오산세교 3공구)" xfId="5637"/>
    <cellStyle name="_인원계획표 _조0203(1000억이상)_제2주택지투찰서999_탄천변견적(교통신호등)_부산정관투찰서1111_부산정관2공구투철서" xfId="5638"/>
    <cellStyle name="_인원계획표 _조0203(1000억이상)_제2주택지투찰서999_탄천변견적(교통신호등)_부산정관투찰서1111_부산정관2공구투철서_내역서(오산세교 3공구)" xfId="5639"/>
    <cellStyle name="_인원계획표 _조0203(1000억이상)_탄천변견적(교통신호등)" xfId="5640"/>
    <cellStyle name="_인원계획표 _조0203(1000억이상)_탄천변견적(교통신호등)_국도3호선투찰서(11477004000)" xfId="5641"/>
    <cellStyle name="_인원계획표 _조0203(1000억이상)_탄천변견적(교통신호등)_국도3호선투찰서(11477004000)_내역서(오산세교 3공구)" xfId="5642"/>
    <cellStyle name="_인원계획표 _조0203(1000억이상)_탄천변견적(교통신호등)_내역서(오산세교 3공구)" xfId="5643"/>
    <cellStyle name="_인원계획표 _조0203(1000억이상)_탄천변견적(교통신호등)_부산정관2공구투철서" xfId="5644"/>
    <cellStyle name="_인원계획표 _조0203(1000억이상)_탄천변견적(교통신호등)_부산정관2공구투철서_내역서(오산세교 3공구)" xfId="5645"/>
    <cellStyle name="_인원계획표 _조0203(1000억이상)_탄천변견적(교통신호등)_부산정관투찰서1111" xfId="5646"/>
    <cellStyle name="_인원계획표 _조0203(1000억이상)_탄천변견적(교통신호등)_부산정관투찰서1111_내역서(오산세교 3공구)" xfId="5647"/>
    <cellStyle name="_인원계획표 _조0203(1000억이상)_탄천변견적(교통신호등)_부산정관투찰서1111_부산정관2공구투철서" xfId="5648"/>
    <cellStyle name="_인원계획표 _조0203(1000억이상)_탄천변견적(교통신호등)_부산정관투찰서1111_부산정관2공구투철서_내역서(오산세교 3공구)" xfId="5649"/>
    <cellStyle name="_인원계획표 _청계천_견적실행(본사)" xfId="867"/>
    <cellStyle name="_인원계획표 _탄천변견적(교통신호등)" xfId="5650"/>
    <cellStyle name="_인원계획표 _탄천변견적(교통신호등)_국도3호선투찰서(11477004000)" xfId="5651"/>
    <cellStyle name="_인원계획표 _탄천변견적(교통신호등)_국도3호선투찰서(11477004000)_내역서(오산세교 3공구)" xfId="5652"/>
    <cellStyle name="_인원계획표 _탄천변견적(교통신호등)_내역서(오산세교 3공구)" xfId="5653"/>
    <cellStyle name="_인원계획표 _탄천변견적(교통신호등)_부산정관2공구투철서" xfId="5654"/>
    <cellStyle name="_인원계획표 _탄천변견적(교통신호등)_부산정관2공구투철서_내역서(오산세교 3공구)" xfId="5655"/>
    <cellStyle name="_인원계획표 _탄천변견적(교통신호등)_부산정관투찰서1111" xfId="5656"/>
    <cellStyle name="_인원계획표 _탄천변견적(교통신호등)_부산정관투찰서1111_내역서(오산세교 3공구)" xfId="5657"/>
    <cellStyle name="_인원계획표 _탄천변견적(교통신호등)_부산정관투찰서1111_부산정관2공구투철서" xfId="5658"/>
    <cellStyle name="_인원계획표 _탄천변견적(교통신호등)_부산정관투찰서1111_부산정관2공구투철서_내역서(오산세교 3공구)" xfId="5659"/>
    <cellStyle name="_인원계획표 _탐진댐간접비" xfId="868"/>
    <cellStyle name="_인원계획표 _투찰(안덕대정)" xfId="869"/>
    <cellStyle name="_인원계획표 _투찰(안덕대정)_▒ 산출근거모음" xfId="870"/>
    <cellStyle name="_인원계획표 _투찰(안덕대정)_050707 전체내역서(최초)" xfId="871"/>
    <cellStyle name="_인원계획표 _투찰(안덕대정)_050716 하도분개" xfId="872"/>
    <cellStyle name="_인원계획표 _투찰(안덕대정)_견적" xfId="873"/>
    <cellStyle name="_인원계획표 _투찰(안덕대정)_견적(울산남방파제)" xfId="874"/>
    <cellStyle name="_인원계획표 _투찰(안덕대정)_견적_050707 전체내역서(최초)" xfId="875"/>
    <cellStyle name="_인원계획표 _투찰(안덕대정)_견적_050716 하도분개" xfId="876"/>
    <cellStyle name="_인원계획표 _투찰(안덕대정)_단가산출근거" xfId="877"/>
    <cellStyle name="_인원계획표 _투찰(안덕대정)_단가산출근거_▒ 산출근거모음" xfId="878"/>
    <cellStyle name="_인원계획표 _투찰(안덕대정)_단가승인양식" xfId="879"/>
    <cellStyle name="_인원계획표 _투찰(안덕대정)_배전변경실행" xfId="880"/>
    <cellStyle name="_인원계획표 _투찰(안덕대정)_본실행_매립" xfId="881"/>
    <cellStyle name="_인원계획표 _투찰(안덕대정)_산근" xfId="882"/>
    <cellStyle name="_인원계획표 _투찰(안덕대정)_산근_050707 전체내역서(최초)" xfId="883"/>
    <cellStyle name="_인원계획표 _투찰(안덕대정)_산근_050716 하도분개" xfId="884"/>
    <cellStyle name="_인원계획표 _투찰(안덕대정)_실행변경(예상)보고서" xfId="885"/>
    <cellStyle name="_인원계획표 _투찰(안덕대정)_실행변경(예상)보고서_단가승인양식" xfId="886"/>
    <cellStyle name="_인원계획표 _투찰(안덕대정)_실행예산(변경)" xfId="887"/>
    <cellStyle name="_인원계획표 _투찰(안덕대정)_투찰_대둔산" xfId="888"/>
    <cellStyle name="_인원계획표 _투찰(안덕대정)_투찰_대둔산_050707 전체내역서(최초)" xfId="889"/>
    <cellStyle name="_인원계획표 _투찰(안덕대정)_투찰_대둔산_050716 하도분개" xfId="890"/>
    <cellStyle name="_인원계획표 _투찰(안덕대정)1" xfId="891"/>
    <cellStyle name="_인원계획표 _투찰(안덕대정)1_▒ 산출근거모음" xfId="892"/>
    <cellStyle name="_인원계획표 _투찰(안덕대정)1_050707 전체내역서(최초)" xfId="893"/>
    <cellStyle name="_인원계획표 _투찰(안덕대정)1_050716 하도분개" xfId="894"/>
    <cellStyle name="_인원계획표 _투찰(안덕대정)1_견적" xfId="895"/>
    <cellStyle name="_인원계획표 _투찰(안덕대정)1_견적(울산남방파제)" xfId="896"/>
    <cellStyle name="_인원계획표 _투찰(안덕대정)1_견적_050707 전체내역서(최초)" xfId="897"/>
    <cellStyle name="_인원계획표 _투찰(안덕대정)1_견적_050716 하도분개" xfId="898"/>
    <cellStyle name="_인원계획표 _투찰(안덕대정)1_단가산출근거" xfId="899"/>
    <cellStyle name="_인원계획표 _투찰(안덕대정)1_단가산출근거_▒ 산출근거모음" xfId="900"/>
    <cellStyle name="_인원계획표 _투찰(안덕대정)1_단가승인양식" xfId="901"/>
    <cellStyle name="_인원계획표 _투찰(안덕대정)1_배전변경실행" xfId="902"/>
    <cellStyle name="_인원계획표 _투찰(안덕대정)1_본실행_매립" xfId="903"/>
    <cellStyle name="_인원계획표 _투찰(안덕대정)1_산근" xfId="904"/>
    <cellStyle name="_인원계획표 _투찰(안덕대정)1_산근_050707 전체내역서(최초)" xfId="905"/>
    <cellStyle name="_인원계획표 _투찰(안덕대정)1_산근_050716 하도분개" xfId="906"/>
    <cellStyle name="_인원계획표 _투찰(안덕대정)1_실행변경(예상)보고서" xfId="907"/>
    <cellStyle name="_인원계획표 _투찰(안덕대정)1_실행변경(예상)보고서_단가승인양식" xfId="908"/>
    <cellStyle name="_인원계획표 _투찰(안덕대정)1_실행예산(변경)" xfId="909"/>
    <cellStyle name="_인원계획표 _투찰(안덕대정)1_투찰_대둔산" xfId="910"/>
    <cellStyle name="_인원계획표 _투찰(안덕대정)1_투찰_대둔산_050707 전체내역서(최초)" xfId="911"/>
    <cellStyle name="_인원계획표 _투찰(안덕대정)1_투찰_대둔산_050716 하도분개" xfId="912"/>
    <cellStyle name="_인원계획표 _투찰_대둔산" xfId="913"/>
    <cellStyle name="_인원계획표 _투찰_대둔산_050707 전체내역서(최초)" xfId="914"/>
    <cellStyle name="_인원계획표 _투찰_대둔산_050716 하도분개" xfId="915"/>
    <cellStyle name="_인원계획표 _투찰내역" xfId="916"/>
    <cellStyle name="_인원계획표 _투찰내역_050707 전체내역서(최초)" xfId="917"/>
    <cellStyle name="_인원계획표 _투찰내역_050716 하도분개" xfId="918"/>
    <cellStyle name="_인원계획표 _하도급분할" xfId="919"/>
    <cellStyle name="_인원계획표 _하도급율" xfId="920"/>
    <cellStyle name="_인원계획표 _하도변경현황" xfId="921"/>
    <cellStyle name="_인원계획표 _현장문제점" xfId="922"/>
    <cellStyle name="_인원계획표 _현장문제점_2002경영전략회의" xfId="923"/>
    <cellStyle name="_인원계획표 _현장문제점_2002년도경영계획" xfId="924"/>
    <cellStyle name="_인원계획표 _현장문제점_생산성2002" xfId="925"/>
    <cellStyle name="_인원계획표 _현장문제점_현장공사현황" xfId="926"/>
    <cellStyle name="_인원계획표 _현장문제점_현장공사현황(공동사)" xfId="927"/>
    <cellStyle name="_인원계획표 _현장문제점_현장공사현황(대내)" xfId="928"/>
    <cellStyle name="_인원계획표 _현장문제점_현장공사현황_2002년도경영계획" xfId="929"/>
    <cellStyle name="_인원계획표 _현장문제점_현장조직표" xfId="930"/>
    <cellStyle name="_인원계획표 _현장문제점_현장조직표_2002년도경영계획" xfId="931"/>
    <cellStyle name="_인원계획표 _현장문제점_현장현황(공동사)" xfId="932"/>
    <cellStyle name="_인원계획표 _현장문제점_현장현황(사장님)" xfId="933"/>
    <cellStyle name="_인원계획표 _현황" xfId="934"/>
    <cellStyle name="_인원계획표 _현황_2002경영전략회의" xfId="935"/>
    <cellStyle name="_인원계획표 _현황_2002년도경영계획" xfId="936"/>
    <cellStyle name="_인원계획표 _현황_생산성2002" xfId="937"/>
    <cellStyle name="_인원계획표 _현황_현장공사현황" xfId="938"/>
    <cellStyle name="_인원계획표 _현황_현장공사현황(공동사)" xfId="939"/>
    <cellStyle name="_인원계획표 _현황_현장공사현황(대내)" xfId="940"/>
    <cellStyle name="_인원계획표 _현황_현장공사현황_2002년도경영계획" xfId="941"/>
    <cellStyle name="_인원계획표 _현황_현장조직표" xfId="942"/>
    <cellStyle name="_인원계획표 _현황_현장조직표_2002년도경영계획" xfId="943"/>
    <cellStyle name="_인원계획표 _현황_현장현황(공동사)" xfId="944"/>
    <cellStyle name="_인원계획표 _현황_현장현황(사장님)" xfId="945"/>
    <cellStyle name="_인원계획표 _호남권투찰1" xfId="946"/>
    <cellStyle name="_인원계획표 _호남권투찰1_050707 전체내역서(최초)" xfId="947"/>
    <cellStyle name="_인원계획표 _호남권투찰1_050716 하도분개" xfId="948"/>
    <cellStyle name="_인천남항(투찰서)" xfId="949"/>
    <cellStyle name="_인천남항항로준설공사(20030325)" xfId="950"/>
    <cellStyle name="_일위대가(수원축구)" xfId="951"/>
    <cellStyle name="_임목폐" xfId="952"/>
    <cellStyle name="_임목폐기물(1+340~1+446)" xfId="953"/>
    <cellStyle name="_임목폐기물(신창교차로)" xfId="954"/>
    <cellStyle name="_입찰표지 " xfId="955"/>
    <cellStyle name="_입찰표지 _▒ 산출근거모음" xfId="956"/>
    <cellStyle name="_입찰표지 _01 선금급신청" xfId="957"/>
    <cellStyle name="_입찰표지 _050617-2 착공공정&amp;인원장비" xfId="958"/>
    <cellStyle name="_입찰표지 _050707 전체내역서(최초)" xfId="959"/>
    <cellStyle name="_입찰표지 _050716 하도분개" xfId="960"/>
    <cellStyle name="_입찰표지 _1차내역서(선우대교)156000" xfId="961"/>
    <cellStyle name="_입찰표지 _1차내역서(선우대교)156000_단가승인양식" xfId="962"/>
    <cellStyle name="_입찰표지 _1차분내역서(20억)" xfId="963"/>
    <cellStyle name="_입찰표지 _1차분내역서(20억)_단가승인양식" xfId="964"/>
    <cellStyle name="_입찰표지 _1차분내역서(39.5억)" xfId="965"/>
    <cellStyle name="_입찰표지 _1차분내역서(39.5억)_단가승인양식" xfId="966"/>
    <cellStyle name="_입찰표지 _2002년도경영계획" xfId="967"/>
    <cellStyle name="_입찰표지 _2002변경실행" xfId="968"/>
    <cellStyle name="_입찰표지 _2002변경실행(1)" xfId="969"/>
    <cellStyle name="_입찰표지 _2003변경실행" xfId="970"/>
    <cellStyle name="_입찰표지 _2007년 선급금" xfId="971"/>
    <cellStyle name="_입찰표지 _2009년 선금급 사용 계획서" xfId="972"/>
    <cellStyle name="_입찰표지 _3-1(금강)-여의도 세우회관 철거공사" xfId="5660"/>
    <cellStyle name="_입찰표지 _가실행 및 총괄(5공구)" xfId="973"/>
    <cellStyle name="_입찰표지 _가실행 및 총괄(5공구)_가실행 및 총괄(선진포항)" xfId="974"/>
    <cellStyle name="_입찰표지 _가실행 및 총괄(5공구)_선진포항1" xfId="975"/>
    <cellStyle name="_입찰표지 _가실행 및 총괄(고서담양2공구)" xfId="976"/>
    <cellStyle name="_입찰표지 _가실행 및 총괄(고서담양2공구)_가실행 및 총괄(선진포항)" xfId="977"/>
    <cellStyle name="_입찰표지 _가실행 및 총괄(선진포항)" xfId="978"/>
    <cellStyle name="_입찰표지 _가실행 및 총괄(선진포항)_가실행 및 총괄(선진포항)" xfId="979"/>
    <cellStyle name="_입찰표지 _가실행 및 총괄(선진포항)_선진포항1" xfId="980"/>
    <cellStyle name="_입찰표지 _가실행(평화)" xfId="981"/>
    <cellStyle name="_입찰표지 _간접비" xfId="982"/>
    <cellStyle name="_입찰표지 _검암2차사전공사(본사검토) " xfId="983"/>
    <cellStyle name="_입찰표지 _견적" xfId="984"/>
    <cellStyle name="_입찰표지 _견적(울산남방파제)" xfId="985"/>
    <cellStyle name="_입찰표지 _견적_050707 전체내역서(최초)" xfId="986"/>
    <cellStyle name="_입찰표지 _견적_050716 하도분개" xfId="987"/>
    <cellStyle name="_입찰표지 _견적_인천5공구(11.4)" xfId="988"/>
    <cellStyle name="_입찰표지 _견적보고" xfId="989"/>
    <cellStyle name="_입찰표지 _견적업체(행정중심복합도시)" xfId="5661"/>
    <cellStyle name="_입찰표지 _견적업체1(청주율량2지구 1공구)" xfId="5662"/>
    <cellStyle name="_입찰표지 _견적업체1(호남지선)" xfId="5663"/>
    <cellStyle name="_입찰표지 _견적업체명부" xfId="5664"/>
    <cellStyle name="_입찰표지 _견적업체명부(김포양촌4공구)" xfId="5665"/>
    <cellStyle name="_입찰표지 _광주평동실행" xfId="990"/>
    <cellStyle name="_입찰표지 _광주평동품의1" xfId="991"/>
    <cellStyle name="_입찰표지 _국도3호선투찰서(11477004000)" xfId="5666"/>
    <cellStyle name="_입찰표지 _국도3호선투찰서(11477004000)_내역서(오산세교 3공구)" xfId="5667"/>
    <cellStyle name="_입찰표지 _기장하수실행1" xfId="992"/>
    <cellStyle name="_입찰표지 _내역(02.04.16)선우대교" xfId="5668"/>
    <cellStyle name="_입찰표지 _내역(02.04.16)선우대교_☆남악2-3공구가실행" xfId="5669"/>
    <cellStyle name="_입찰표지 _내역(02.04.16)선우대교_☆남악2-3공구가실행_3-1(금강)-여의도 세우회관 철거공사" xfId="5670"/>
    <cellStyle name="_입찰표지 _내역(02.04.16)선우대교_☆남악2-3공구가실행_견적" xfId="5671"/>
    <cellStyle name="_입찰표지 _내역(02.04.16)선우대교_3-1(금강)-여의도 세우회관 철거공사" xfId="5672"/>
    <cellStyle name="_입찰표지 _내역(02.04.16)선우대교_견적" xfId="5673"/>
    <cellStyle name="_입찰표지 _내역(02.04.17)선우대교" xfId="5674"/>
    <cellStyle name="_입찰표지 _내역(02.04.17)선우대교_☆남악2-3공구가실행" xfId="5675"/>
    <cellStyle name="_입찰표지 _내역(02.04.17)선우대교_☆남악2-3공구가실행_3-1(금강)-여의도 세우회관 철거공사" xfId="5676"/>
    <cellStyle name="_입찰표지 _내역(02.04.17)선우대교_☆남악2-3공구가실행_견적" xfId="5677"/>
    <cellStyle name="_입찰표지 _내역(02.04.17)선우대교_3-1(금강)-여의도 세우회관 철거공사" xfId="5678"/>
    <cellStyle name="_입찰표지 _내역(02.04.17)선우대교_견적" xfId="5679"/>
    <cellStyle name="_입찰표지 _내역(02.04.17)추모공원" xfId="5680"/>
    <cellStyle name="_입찰표지 _내역(02.04.17)추모공원_☆남악2-3공구가실행" xfId="5681"/>
    <cellStyle name="_입찰표지 _내역(02.04.17)추모공원_☆남악2-3공구가실행_3-1(금강)-여의도 세우회관 철거공사" xfId="5682"/>
    <cellStyle name="_입찰표지 _내역(02.04.17)추모공원_☆남악2-3공구가실행_견적" xfId="5683"/>
    <cellStyle name="_입찰표지 _내역(02.04.17)추모공원_3-1(금강)-여의도 세우회관 철거공사" xfId="5684"/>
    <cellStyle name="_입찰표지 _내역(02.04.17)추모공원_견적" xfId="5685"/>
    <cellStyle name="_입찰표지 _내역(02.09.30)신령-영천(2공구)" xfId="5686"/>
    <cellStyle name="_입찰표지 _내역(02.09.30)신령-영천(2공구)_☆남악2-3공구가실행" xfId="5687"/>
    <cellStyle name="_입찰표지 _내역(02.09.30)신령-영천(2공구)_☆남악2-3공구가실행_3-1(금강)-여의도 세우회관 철거공사" xfId="5688"/>
    <cellStyle name="_입찰표지 _내역(02.09.30)신령-영천(2공구)_☆남악2-3공구가실행_견적" xfId="5689"/>
    <cellStyle name="_입찰표지 _내역(02.09.30)신령-영천(2공구)_3-1(금강)-여의도 세우회관 철거공사" xfId="5690"/>
    <cellStyle name="_입찰표지 _내역(02.09.30)신령-영천(2공구)_견적" xfId="5691"/>
    <cellStyle name="_입찰표지 _내역(02.10.14)신령-영천(2공구)-0.3312" xfId="5692"/>
    <cellStyle name="_입찰표지 _내역(02.10.14)신령-영천(2공구)-0.3312_☆남악2-3공구가실행" xfId="5693"/>
    <cellStyle name="_입찰표지 _내역(02.10.14)신령-영천(2공구)-0.3312_☆남악2-3공구가실행_3-1(금강)-여의도 세우회관 철거공사" xfId="5694"/>
    <cellStyle name="_입찰표지 _내역(02.10.14)신령-영천(2공구)-0.3312_☆남악2-3공구가실행_견적" xfId="5695"/>
    <cellStyle name="_입찰표지 _내역(02.10.14)신령-영천(2공구)-0.3312_3-1(금강)-여의도 세우회관 철거공사" xfId="5696"/>
    <cellStyle name="_입찰표지 _내역(02.10.14)신령-영천(2공구)-0.3312_견적" xfId="5697"/>
    <cellStyle name="_입찰표지 _내역(02.11.07)강변북로(청담대교-성수대교)확장공사" xfId="5698"/>
    <cellStyle name="_입찰표지 _내역(02.11.07)강변북로(청담대교-성수대교)확장공사_☆남악2-3공구가실행" xfId="5699"/>
    <cellStyle name="_입찰표지 _내역(02.11.07)강변북로(청담대교-성수대교)확장공사_☆남악2-3공구가실행_3-1(금강)-여의도 세우회관 철거공사" xfId="5700"/>
    <cellStyle name="_입찰표지 _내역(02.11.07)강변북로(청담대교-성수대교)확장공사_☆남악2-3공구가실행_견적" xfId="5701"/>
    <cellStyle name="_입찰표지 _내역(02.11.07)강변북로(청담대교-성수대교)확장공사_3-1(금강)-여의도 세우회관 철거공사" xfId="5702"/>
    <cellStyle name="_입찰표지 _내역(02.11.07)강변북로(청담대교-성수대교)확장공사_견적" xfId="5703"/>
    <cellStyle name="_입찰표지 _내역(02.11.27)무안~광주간 건설공사(제2공구)투찰" xfId="5704"/>
    <cellStyle name="_입찰표지 _내역(02.11.27)무안~광주간 건설공사(제2공구)투찰_☆남악2-3공구가실행" xfId="5705"/>
    <cellStyle name="_입찰표지 _내역(02.11.27)무안~광주간 건설공사(제2공구)투찰_☆남악2-3공구가실행_3-1(금강)-여의도 세우회관 철거공사" xfId="5706"/>
    <cellStyle name="_입찰표지 _내역(02.11.27)무안~광주간 건설공사(제2공구)투찰_☆남악2-3공구가실행_견적" xfId="5707"/>
    <cellStyle name="_입찰표지 _내역(02.11.27)무안~광주간 건설공사(제2공구)투찰_3-1(금강)-여의도 세우회관 철거공사" xfId="5708"/>
    <cellStyle name="_입찰표지 _내역(02.11.27)무안~광주간 건설공사(제2공구)투찰_견적" xfId="5709"/>
    <cellStyle name="_입찰표지 _내역서(오산세교 3공구)" xfId="5710"/>
    <cellStyle name="_입찰표지 _단가산출근거" xfId="993"/>
    <cellStyle name="_입찰표지 _단가산출근거_▒ 산출근거모음" xfId="994"/>
    <cellStyle name="_입찰표지 _단가승인양식" xfId="995"/>
    <cellStyle name="_입찰표지 _대림거제09-05(감독지시서 관련)" xfId="996"/>
    <cellStyle name="_입찰표지 _대안투찰내역(0221)" xfId="5711"/>
    <cellStyle name="_입찰표지 _대안투찰내역(0221)_3-1(금강)-여의도 세우회관 철거공사" xfId="5712"/>
    <cellStyle name="_입찰표지 _대안투찰내역(0221)_견적" xfId="5713"/>
    <cellStyle name="_입찰표지 _대안투찰내역(0223)" xfId="5714"/>
    <cellStyle name="_입찰표지 _대안투찰내역(0223)_3-1(금강)-여의도 세우회관 철거공사" xfId="5715"/>
    <cellStyle name="_입찰표지 _대안투찰내역(0223)_견적" xfId="5716"/>
    <cellStyle name="_입찰표지 _대안투찰내역(확정본0226)" xfId="5717"/>
    <cellStyle name="_입찰표지 _대안투찰내역(확정본0226)_3-1(금강)-여의도 세우회관 철거공사" xfId="5718"/>
    <cellStyle name="_입찰표지 _대안투찰내역(확정본0226)_견적" xfId="5719"/>
    <cellStyle name="_입찰표지 _대호" xfId="997"/>
    <cellStyle name="_입찰표지 _대호_2007년 선급금" xfId="998"/>
    <cellStyle name="_입찰표지 _대호_2009년 선금급 사용 계획서" xfId="999"/>
    <cellStyle name="_입찰표지 _대호_견적업체(행정중심복합도시)" xfId="5720"/>
    <cellStyle name="_입찰표지 _대호_견적업체1(청주율량2지구 1공구)" xfId="5721"/>
    <cellStyle name="_입찰표지 _대호_견적업체1(호남지선)" xfId="5722"/>
    <cellStyle name="_입찰표지 _대호_견적업체명부" xfId="5723"/>
    <cellStyle name="_입찰표지 _대호_견적업체명부(김포양촌4공구)" xfId="5724"/>
    <cellStyle name="_입찰표지 _대호_대림거제09-05(감독지시서 관련)" xfId="1000"/>
    <cellStyle name="_입찰표지 _도급실행0211" xfId="5725"/>
    <cellStyle name="_입찰표지 _도급실행0211_3-1(금강)-여의도 세우회관 철거공사" xfId="5726"/>
    <cellStyle name="_입찰표지 _도급실행0211_견적" xfId="5727"/>
    <cellStyle name="_입찰표지 _문곡무릉" xfId="5728"/>
    <cellStyle name="_입찰표지 _문곡무릉_내역서(오산세교 3공구)" xfId="5729"/>
    <cellStyle name="_입찰표지 _배전변경실행" xfId="1001"/>
    <cellStyle name="_입찰표지 _본실행_매립" xfId="1002"/>
    <cellStyle name="_입찰표지 _부대입찰사선정품의" xfId="1003"/>
    <cellStyle name="_입찰표지 _부대입찰사선정품의_가실행 및 총괄(선진포항)" xfId="1004"/>
    <cellStyle name="_입찰표지 _부사장님보고" xfId="1005"/>
    <cellStyle name="_입찰표지 _부사장님보고_2002경영전략회의" xfId="1006"/>
    <cellStyle name="_입찰표지 _부사장님보고_2002년도경영계획" xfId="1007"/>
    <cellStyle name="_입찰표지 _부사장님보고_생산성2002" xfId="1008"/>
    <cellStyle name="_입찰표지 _부사장님보고_현장공사현황" xfId="1009"/>
    <cellStyle name="_입찰표지 _부사장님보고_현장공사현황(공동사)" xfId="1010"/>
    <cellStyle name="_입찰표지 _부사장님보고_현장공사현황(대내)" xfId="1011"/>
    <cellStyle name="_입찰표지 _부사장님보고_현장공사현황_2002년도경영계획" xfId="1012"/>
    <cellStyle name="_입찰표지 _부사장님보고_현장조직표" xfId="1013"/>
    <cellStyle name="_입찰표지 _부사장님보고_현장조직표_2002년도경영계획" xfId="1014"/>
    <cellStyle name="_입찰표지 _부사장님보고_현장현황(공동사)" xfId="1015"/>
    <cellStyle name="_입찰표지 _부사장님보고_현장현황(사장님)" xfId="1016"/>
    <cellStyle name="_입찰표지 _부산정관2공구투철서" xfId="5730"/>
    <cellStyle name="_입찰표지 _부산정관2공구투철서_내역서(오산세교 3공구)" xfId="5731"/>
    <cellStyle name="_입찰표지 _부산정관투찰서1111" xfId="5732"/>
    <cellStyle name="_입찰표지 _부산정관투찰서1111_내역서(오산세교 3공구)" xfId="5733"/>
    <cellStyle name="_입찰표지 _부산정관투찰서1111_부산정관2공구투철서" xfId="5734"/>
    <cellStyle name="_입찰표지 _부산정관투찰서1111_부산정관2공구투철서_내역서(오산세교 3공구)" xfId="5735"/>
    <cellStyle name="_입찰표지 _사전공사(토목본사검토) " xfId="1017"/>
    <cellStyle name="_입찰표지 _산근" xfId="1018"/>
    <cellStyle name="_입찰표지 _산근_050707 전체내역서(최초)" xfId="1019"/>
    <cellStyle name="_입찰표지 _산근_050716 하도분개" xfId="1020"/>
    <cellStyle name="_입찰표지 _삼안분견적" xfId="1021"/>
    <cellStyle name="_입찰표지 _선우대교투찰내역서" xfId="1022"/>
    <cellStyle name="_입찰표지 _선우대교투찰내역서_단가승인양식" xfId="1023"/>
    <cellStyle name="_입찰표지 _송도신도시1-1실행" xfId="5736"/>
    <cellStyle name="_입찰표지 _송도신도시1-1실행_내역서(오산세교 3공구)" xfId="5737"/>
    <cellStyle name="_입찰표지 _송학실행안" xfId="1024"/>
    <cellStyle name="_입찰표지 _송학하수투찰" xfId="1025"/>
    <cellStyle name="_입찰표지 _송학하수품의(설계넣고)" xfId="1026"/>
    <cellStyle name="_입찰표지 _시행계획보고(중앙선6공구)" xfId="5738"/>
    <cellStyle name="_입찰표지 _신령영천1_입찰" xfId="1027"/>
    <cellStyle name="_입찰표지 _신령영천1_입찰_050707 전체내역서(최초)" xfId="1028"/>
    <cellStyle name="_입찰표지 _신령영천1_입찰_050716 하도분개" xfId="1029"/>
    <cellStyle name="_입찰표지 _실행변경(예상)보고서" xfId="1030"/>
    <cellStyle name="_입찰표지 _실행변경(예상)보고서_단가승인양식" xfId="1031"/>
    <cellStyle name="_입찰표지 _실행예산(변경)" xfId="1032"/>
    <cellStyle name="_입찰표지 _전체분내역서" xfId="1033"/>
    <cellStyle name="_입찰표지 _전체분내역서_단가승인양식" xfId="1034"/>
    <cellStyle name="_입찰표지 _제2주택지투찰서" xfId="5739"/>
    <cellStyle name="_입찰표지 _제2주택지투찰서_국도3호선투찰서(11477004000)" xfId="5740"/>
    <cellStyle name="_입찰표지 _제2주택지투찰서_국도3호선투찰서(11477004000)_내역서(오산세교 3공구)" xfId="5741"/>
    <cellStyle name="_입찰표지 _제2주택지투찰서_내역서(오산세교 3공구)" xfId="5742"/>
    <cellStyle name="_입찰표지 _제2주택지투찰서_부산정관2공구투철서" xfId="5743"/>
    <cellStyle name="_입찰표지 _제2주택지투찰서_부산정관2공구투철서_내역서(오산세교 3공구)" xfId="5744"/>
    <cellStyle name="_입찰표지 _제2주택지투찰서_부산정관투찰서1111" xfId="5745"/>
    <cellStyle name="_입찰표지 _제2주택지투찰서_부산정관투찰서1111_내역서(오산세교 3공구)" xfId="5746"/>
    <cellStyle name="_입찰표지 _제2주택지투찰서_부산정관투찰서1111_부산정관2공구투철서" xfId="5747"/>
    <cellStyle name="_입찰표지 _제2주택지투찰서_부산정관투찰서1111_부산정관2공구투철서_내역서(오산세교 3공구)" xfId="5748"/>
    <cellStyle name="_입찰표지 _제2주택지투찰서_탄천변견적(교통신호등)" xfId="5749"/>
    <cellStyle name="_입찰표지 _제2주택지투찰서_탄천변견적(교통신호등)_국도3호선투찰서(11477004000)" xfId="5750"/>
    <cellStyle name="_입찰표지 _제2주택지투찰서_탄천변견적(교통신호등)_국도3호선투찰서(11477004000)_내역서(오산세교 3공구)" xfId="5751"/>
    <cellStyle name="_입찰표지 _제2주택지투찰서_탄천변견적(교통신호등)_내역서(오산세교 3공구)" xfId="5752"/>
    <cellStyle name="_입찰표지 _제2주택지투찰서_탄천변견적(교통신호등)_부산정관2공구투철서" xfId="5753"/>
    <cellStyle name="_입찰표지 _제2주택지투찰서_탄천변견적(교통신호등)_부산정관2공구투철서_내역서(오산세교 3공구)" xfId="5754"/>
    <cellStyle name="_입찰표지 _제2주택지투찰서_탄천변견적(교통신호등)_부산정관투찰서1111" xfId="5755"/>
    <cellStyle name="_입찰표지 _제2주택지투찰서_탄천변견적(교통신호등)_부산정관투찰서1111_내역서(오산세교 3공구)" xfId="5756"/>
    <cellStyle name="_입찰표지 _제2주택지투찰서_탄천변견적(교통신호등)_부산정관투찰서1111_부산정관2공구투철서" xfId="5757"/>
    <cellStyle name="_입찰표지 _제2주택지투찰서_탄천변견적(교통신호등)_부산정관투찰서1111_부산정관2공구투철서_내역서(오산세교 3공구)" xfId="5758"/>
    <cellStyle name="_입찰표지 _제2주택지투찰서999" xfId="5759"/>
    <cellStyle name="_입찰표지 _제2주택지투찰서999_국도3호선투찰서(11477004000)" xfId="5760"/>
    <cellStyle name="_입찰표지 _제2주택지투찰서999_국도3호선투찰서(11477004000)_내역서(오산세교 3공구)" xfId="5761"/>
    <cellStyle name="_입찰표지 _제2주택지투찰서999_내역서(오산세교 3공구)" xfId="5762"/>
    <cellStyle name="_입찰표지 _제2주택지투찰서999_부산정관2공구투철서" xfId="5763"/>
    <cellStyle name="_입찰표지 _제2주택지투찰서999_부산정관2공구투철서_내역서(오산세교 3공구)" xfId="5764"/>
    <cellStyle name="_입찰표지 _제2주택지투찰서999_부산정관투찰서1111" xfId="5765"/>
    <cellStyle name="_입찰표지 _제2주택지투찰서999_부산정관투찰서1111_내역서(오산세교 3공구)" xfId="5766"/>
    <cellStyle name="_입찰표지 _제2주택지투찰서999_부산정관투찰서1111_부산정관2공구투철서" xfId="5767"/>
    <cellStyle name="_입찰표지 _제2주택지투찰서999_부산정관투찰서1111_부산정관2공구투철서_내역서(오산세교 3공구)" xfId="5768"/>
    <cellStyle name="_입찰표지 _제2주택지투찰서999_탄천변견적(교통신호등)" xfId="5769"/>
    <cellStyle name="_입찰표지 _제2주택지투찰서999_탄천변견적(교통신호등)_국도3호선투찰서(11477004000)" xfId="5770"/>
    <cellStyle name="_입찰표지 _제2주택지투찰서999_탄천변견적(교통신호등)_국도3호선투찰서(11477004000)_내역서(오산세교 3공구)" xfId="5771"/>
    <cellStyle name="_입찰표지 _제2주택지투찰서999_탄천변견적(교통신호등)_내역서(오산세교 3공구)" xfId="5772"/>
    <cellStyle name="_입찰표지 _제2주택지투찰서999_탄천변견적(교통신호등)_부산정관2공구투철서" xfId="5773"/>
    <cellStyle name="_입찰표지 _제2주택지투찰서999_탄천변견적(교통신호등)_부산정관2공구투철서_내역서(오산세교 3공구)" xfId="5774"/>
    <cellStyle name="_입찰표지 _제2주택지투찰서999_탄천변견적(교통신호등)_부산정관투찰서1111" xfId="5775"/>
    <cellStyle name="_입찰표지 _제2주택지투찰서999_탄천변견적(교통신호등)_부산정관투찰서1111_내역서(오산세교 3공구)" xfId="5776"/>
    <cellStyle name="_입찰표지 _제2주택지투찰서999_탄천변견적(교통신호등)_부산정관투찰서1111_부산정관2공구투철서" xfId="5777"/>
    <cellStyle name="_입찰표지 _제2주택지투찰서999_탄천변견적(교통신호등)_부산정관투찰서1111_부산정관2공구투철서_내역서(오산세교 3공구)" xfId="5778"/>
    <cellStyle name="_입찰표지 _조0203(1000억이상)" xfId="1035"/>
    <cellStyle name="_입찰표지 _조0203(1000억이상)_2007년 선급금" xfId="1036"/>
    <cellStyle name="_입찰표지 _조0203(1000억이상)_2009년 선금급 사용 계획서" xfId="1037"/>
    <cellStyle name="_입찰표지 _조0203(1000억이상)_견적업체(행정중심복합도시)" xfId="5779"/>
    <cellStyle name="_입찰표지 _조0203(1000억이상)_견적업체1(청주율량2지구 1공구)" xfId="5780"/>
    <cellStyle name="_입찰표지 _조0203(1000억이상)_견적업체1(호남지선)" xfId="5781"/>
    <cellStyle name="_입찰표지 _조0203(1000억이상)_견적업체명부" xfId="5782"/>
    <cellStyle name="_입찰표지 _조0203(1000억이상)_견적업체명부(김포양촌4공구)" xfId="5783"/>
    <cellStyle name="_입찰표지 _조0203(1000억이상)_국도3호선투찰서(11477004000)" xfId="5784"/>
    <cellStyle name="_입찰표지 _조0203(1000억이상)_국도3호선투찰서(11477004000)_내역서(오산세교 3공구)" xfId="5785"/>
    <cellStyle name="_입찰표지 _조0203(1000억이상)_내역서(오산세교 3공구)" xfId="5786"/>
    <cellStyle name="_입찰표지 _조0203(1000억이상)_대림거제09-05(감독지시서 관련)" xfId="1038"/>
    <cellStyle name="_입찰표지 _조0203(1000억이상)_부산정관2공구투철서" xfId="5787"/>
    <cellStyle name="_입찰표지 _조0203(1000억이상)_부산정관2공구투철서_내역서(오산세교 3공구)" xfId="5788"/>
    <cellStyle name="_입찰표지 _조0203(1000억이상)_부산정관투찰서1111" xfId="5789"/>
    <cellStyle name="_입찰표지 _조0203(1000억이상)_부산정관투찰서1111_내역서(오산세교 3공구)" xfId="5790"/>
    <cellStyle name="_입찰표지 _조0203(1000억이상)_부산정관투찰서1111_부산정관2공구투철서" xfId="5791"/>
    <cellStyle name="_입찰표지 _조0203(1000억이상)_부산정관투찰서1111_부산정관2공구투철서_내역서(오산세교 3공구)" xfId="5792"/>
    <cellStyle name="_입찰표지 _조0203(1000억이상)_제2주택지투찰서" xfId="5793"/>
    <cellStyle name="_입찰표지 _조0203(1000억이상)_제2주택지투찰서_국도3호선투찰서(11477004000)" xfId="5794"/>
    <cellStyle name="_입찰표지 _조0203(1000억이상)_제2주택지투찰서_국도3호선투찰서(11477004000)_내역서(오산세교 3공구)" xfId="5795"/>
    <cellStyle name="_입찰표지 _조0203(1000억이상)_제2주택지투찰서_내역서(오산세교 3공구)" xfId="5796"/>
    <cellStyle name="_입찰표지 _조0203(1000억이상)_제2주택지투찰서_부산정관2공구투철서" xfId="5797"/>
    <cellStyle name="_입찰표지 _조0203(1000억이상)_제2주택지투찰서_부산정관2공구투철서_내역서(오산세교 3공구)" xfId="5798"/>
    <cellStyle name="_입찰표지 _조0203(1000억이상)_제2주택지투찰서_부산정관투찰서1111" xfId="5799"/>
    <cellStyle name="_입찰표지 _조0203(1000억이상)_제2주택지투찰서_부산정관투찰서1111_내역서(오산세교 3공구)" xfId="5800"/>
    <cellStyle name="_입찰표지 _조0203(1000억이상)_제2주택지투찰서_부산정관투찰서1111_부산정관2공구투철서" xfId="5801"/>
    <cellStyle name="_입찰표지 _조0203(1000억이상)_제2주택지투찰서_부산정관투찰서1111_부산정관2공구투철서_내역서(오산세교 3공구)" xfId="5802"/>
    <cellStyle name="_입찰표지 _조0203(1000억이상)_제2주택지투찰서_탄천변견적(교통신호등)" xfId="5803"/>
    <cellStyle name="_입찰표지 _조0203(1000억이상)_제2주택지투찰서_탄천변견적(교통신호등)_국도3호선투찰서(11477004000)" xfId="5804"/>
    <cellStyle name="_입찰표지 _조0203(1000억이상)_제2주택지투찰서_탄천변견적(교통신호등)_국도3호선투찰서(11477004000)_내역서(오산세교 3공구)" xfId="5805"/>
    <cellStyle name="_입찰표지 _조0203(1000억이상)_제2주택지투찰서_탄천변견적(교통신호등)_내역서(오산세교 3공구)" xfId="5806"/>
    <cellStyle name="_입찰표지 _조0203(1000억이상)_제2주택지투찰서_탄천변견적(교통신호등)_부산정관2공구투철서" xfId="5807"/>
    <cellStyle name="_입찰표지 _조0203(1000억이상)_제2주택지투찰서_탄천변견적(교통신호등)_부산정관2공구투철서_내역서(오산세교 3공구)" xfId="5808"/>
    <cellStyle name="_입찰표지 _조0203(1000억이상)_제2주택지투찰서_탄천변견적(교통신호등)_부산정관투찰서1111" xfId="5809"/>
    <cellStyle name="_입찰표지 _조0203(1000억이상)_제2주택지투찰서_탄천변견적(교통신호등)_부산정관투찰서1111_내역서(오산세교 3공구)" xfId="5810"/>
    <cellStyle name="_입찰표지 _조0203(1000억이상)_제2주택지투찰서_탄천변견적(교통신호등)_부산정관투찰서1111_부산정관2공구투철서" xfId="5811"/>
    <cellStyle name="_입찰표지 _조0203(1000억이상)_제2주택지투찰서_탄천변견적(교통신호등)_부산정관투찰서1111_부산정관2공구투철서_내역서(오산세교 3공구)" xfId="5812"/>
    <cellStyle name="_입찰표지 _조0203(1000억이상)_제2주택지투찰서999" xfId="5813"/>
    <cellStyle name="_입찰표지 _조0203(1000억이상)_제2주택지투찰서999_국도3호선투찰서(11477004000)" xfId="5814"/>
    <cellStyle name="_입찰표지 _조0203(1000억이상)_제2주택지투찰서999_국도3호선투찰서(11477004000)_내역서(오산세교 3공구)" xfId="5815"/>
    <cellStyle name="_입찰표지 _조0203(1000억이상)_제2주택지투찰서999_내역서(오산세교 3공구)" xfId="5816"/>
    <cellStyle name="_입찰표지 _조0203(1000억이상)_제2주택지투찰서999_부산정관2공구투철서" xfId="5817"/>
    <cellStyle name="_입찰표지 _조0203(1000억이상)_제2주택지투찰서999_부산정관2공구투철서_내역서(오산세교 3공구)" xfId="5818"/>
    <cellStyle name="_입찰표지 _조0203(1000억이상)_제2주택지투찰서999_부산정관투찰서1111" xfId="5819"/>
    <cellStyle name="_입찰표지 _조0203(1000억이상)_제2주택지투찰서999_부산정관투찰서1111_내역서(오산세교 3공구)" xfId="5820"/>
    <cellStyle name="_입찰표지 _조0203(1000억이상)_제2주택지투찰서999_부산정관투찰서1111_부산정관2공구투철서" xfId="5821"/>
    <cellStyle name="_입찰표지 _조0203(1000억이상)_제2주택지투찰서999_부산정관투찰서1111_부산정관2공구투철서_내역서(오산세교 3공구)" xfId="5822"/>
    <cellStyle name="_입찰표지 _조0203(1000억이상)_제2주택지투찰서999_탄천변견적(교통신호등)" xfId="5823"/>
    <cellStyle name="_입찰표지 _조0203(1000억이상)_제2주택지투찰서999_탄천변견적(교통신호등)_국도3호선투찰서(11477004000)" xfId="5824"/>
    <cellStyle name="_입찰표지 _조0203(1000억이상)_제2주택지투찰서999_탄천변견적(교통신호등)_국도3호선투찰서(11477004000)_내역서(오산세교 3공구)" xfId="5825"/>
    <cellStyle name="_입찰표지 _조0203(1000억이상)_제2주택지투찰서999_탄천변견적(교통신호등)_내역서(오산세교 3공구)" xfId="5826"/>
    <cellStyle name="_입찰표지 _조0203(1000억이상)_제2주택지투찰서999_탄천변견적(교통신호등)_부산정관2공구투철서" xfId="5827"/>
    <cellStyle name="_입찰표지 _조0203(1000억이상)_제2주택지투찰서999_탄천변견적(교통신호등)_부산정관2공구투철서_내역서(오산세교 3공구)" xfId="5828"/>
    <cellStyle name="_입찰표지 _조0203(1000억이상)_제2주택지투찰서999_탄천변견적(교통신호등)_부산정관투찰서1111" xfId="5829"/>
    <cellStyle name="_입찰표지 _조0203(1000억이상)_제2주택지투찰서999_탄천변견적(교통신호등)_부산정관투찰서1111_내역서(오산세교 3공구)" xfId="5830"/>
    <cellStyle name="_입찰표지 _조0203(1000억이상)_제2주택지투찰서999_탄천변견적(교통신호등)_부산정관투찰서1111_부산정관2공구투철서" xfId="5831"/>
    <cellStyle name="_입찰표지 _조0203(1000억이상)_제2주택지투찰서999_탄천변견적(교통신호등)_부산정관투찰서1111_부산정관2공구투철서_내역서(오산세교 3공구)" xfId="5832"/>
    <cellStyle name="_입찰표지 _조0203(1000억이상)_탄천변견적(교통신호등)" xfId="5833"/>
    <cellStyle name="_입찰표지 _조0203(1000억이상)_탄천변견적(교통신호등)_국도3호선투찰서(11477004000)" xfId="5834"/>
    <cellStyle name="_입찰표지 _조0203(1000억이상)_탄천변견적(교통신호등)_국도3호선투찰서(11477004000)_내역서(오산세교 3공구)" xfId="5835"/>
    <cellStyle name="_입찰표지 _조0203(1000억이상)_탄천변견적(교통신호등)_내역서(오산세교 3공구)" xfId="5836"/>
    <cellStyle name="_입찰표지 _조0203(1000억이상)_탄천변견적(교통신호등)_부산정관2공구투철서" xfId="5837"/>
    <cellStyle name="_입찰표지 _조0203(1000억이상)_탄천변견적(교통신호등)_부산정관2공구투철서_내역서(오산세교 3공구)" xfId="5838"/>
    <cellStyle name="_입찰표지 _조0203(1000억이상)_탄천변견적(교통신호등)_부산정관투찰서1111" xfId="5839"/>
    <cellStyle name="_입찰표지 _조0203(1000억이상)_탄천변견적(교통신호등)_부산정관투찰서1111_내역서(오산세교 3공구)" xfId="5840"/>
    <cellStyle name="_입찰표지 _조0203(1000억이상)_탄천변견적(교통신호등)_부산정관투찰서1111_부산정관2공구투철서" xfId="5841"/>
    <cellStyle name="_입찰표지 _조0203(1000억이상)_탄천변견적(교통신호등)_부산정관투찰서1111_부산정관2공구투철서_내역서(오산세교 3공구)" xfId="5842"/>
    <cellStyle name="_입찰표지 _청계천_견적실행(본사)" xfId="1039"/>
    <cellStyle name="_입찰표지 _탄천변견적(교통신호등)" xfId="5843"/>
    <cellStyle name="_입찰표지 _탄천변견적(교통신호등)_국도3호선투찰서(11477004000)" xfId="5844"/>
    <cellStyle name="_입찰표지 _탄천변견적(교통신호등)_국도3호선투찰서(11477004000)_내역서(오산세교 3공구)" xfId="5845"/>
    <cellStyle name="_입찰표지 _탄천변견적(교통신호등)_내역서(오산세교 3공구)" xfId="5846"/>
    <cellStyle name="_입찰표지 _탄천변견적(교통신호등)_부산정관2공구투철서" xfId="5847"/>
    <cellStyle name="_입찰표지 _탄천변견적(교통신호등)_부산정관2공구투철서_내역서(오산세교 3공구)" xfId="5848"/>
    <cellStyle name="_입찰표지 _탄천변견적(교통신호등)_부산정관투찰서1111" xfId="5849"/>
    <cellStyle name="_입찰표지 _탄천변견적(교통신호등)_부산정관투찰서1111_내역서(오산세교 3공구)" xfId="5850"/>
    <cellStyle name="_입찰표지 _탄천변견적(교통신호등)_부산정관투찰서1111_부산정관2공구투철서" xfId="5851"/>
    <cellStyle name="_입찰표지 _탄천변견적(교통신호등)_부산정관투찰서1111_부산정관2공구투철서_내역서(오산세교 3공구)" xfId="5852"/>
    <cellStyle name="_입찰표지 _탐진댐간접비" xfId="1040"/>
    <cellStyle name="_입찰표지 _투찰(안덕대정)" xfId="1041"/>
    <cellStyle name="_입찰표지 _투찰(안덕대정)_▒ 산출근거모음" xfId="1042"/>
    <cellStyle name="_입찰표지 _투찰(안덕대정)_050707 전체내역서(최초)" xfId="1043"/>
    <cellStyle name="_입찰표지 _투찰(안덕대정)_050716 하도분개" xfId="1044"/>
    <cellStyle name="_입찰표지 _투찰(안덕대정)_견적" xfId="1045"/>
    <cellStyle name="_입찰표지 _투찰(안덕대정)_견적(울산남방파제)" xfId="1046"/>
    <cellStyle name="_입찰표지 _투찰(안덕대정)_견적_050707 전체내역서(최초)" xfId="1047"/>
    <cellStyle name="_입찰표지 _투찰(안덕대정)_견적_050716 하도분개" xfId="1048"/>
    <cellStyle name="_입찰표지 _투찰(안덕대정)_단가산출근거" xfId="1049"/>
    <cellStyle name="_입찰표지 _투찰(안덕대정)_단가산출근거_▒ 산출근거모음" xfId="1050"/>
    <cellStyle name="_입찰표지 _투찰(안덕대정)_단가승인양식" xfId="1051"/>
    <cellStyle name="_입찰표지 _투찰(안덕대정)_배전변경실행" xfId="1052"/>
    <cellStyle name="_입찰표지 _투찰(안덕대정)_본실행_매립" xfId="1053"/>
    <cellStyle name="_입찰표지 _투찰(안덕대정)_산근" xfId="1054"/>
    <cellStyle name="_입찰표지 _투찰(안덕대정)_산근_050707 전체내역서(최초)" xfId="1055"/>
    <cellStyle name="_입찰표지 _투찰(안덕대정)_산근_050716 하도분개" xfId="1056"/>
    <cellStyle name="_입찰표지 _투찰(안덕대정)_실행변경(예상)보고서" xfId="1057"/>
    <cellStyle name="_입찰표지 _투찰(안덕대정)_실행변경(예상)보고서_단가승인양식" xfId="1058"/>
    <cellStyle name="_입찰표지 _투찰(안덕대정)_실행예산(변경)" xfId="1059"/>
    <cellStyle name="_입찰표지 _투찰(안덕대정)_투찰_대둔산" xfId="1060"/>
    <cellStyle name="_입찰표지 _투찰(안덕대정)_투찰_대둔산_050707 전체내역서(최초)" xfId="1061"/>
    <cellStyle name="_입찰표지 _투찰(안덕대정)_투찰_대둔산_050716 하도분개" xfId="1062"/>
    <cellStyle name="_입찰표지 _투찰(안덕대정)1" xfId="1063"/>
    <cellStyle name="_입찰표지 _투찰(안덕대정)1_▒ 산출근거모음" xfId="1064"/>
    <cellStyle name="_입찰표지 _투찰(안덕대정)1_050707 전체내역서(최초)" xfId="1065"/>
    <cellStyle name="_입찰표지 _투찰(안덕대정)1_050716 하도분개" xfId="1066"/>
    <cellStyle name="_입찰표지 _투찰(안덕대정)1_견적" xfId="1067"/>
    <cellStyle name="_입찰표지 _투찰(안덕대정)1_견적(울산남방파제)" xfId="1068"/>
    <cellStyle name="_입찰표지 _투찰(안덕대정)1_견적_050707 전체내역서(최초)" xfId="1069"/>
    <cellStyle name="_입찰표지 _투찰(안덕대정)1_견적_050716 하도분개" xfId="1070"/>
    <cellStyle name="_입찰표지 _투찰(안덕대정)1_단가산출근거" xfId="1071"/>
    <cellStyle name="_입찰표지 _투찰(안덕대정)1_단가산출근거_▒ 산출근거모음" xfId="1072"/>
    <cellStyle name="_입찰표지 _투찰(안덕대정)1_단가승인양식" xfId="1073"/>
    <cellStyle name="_입찰표지 _투찰(안덕대정)1_배전변경실행" xfId="1074"/>
    <cellStyle name="_입찰표지 _투찰(안덕대정)1_본실행_매립" xfId="1075"/>
    <cellStyle name="_입찰표지 _투찰(안덕대정)1_산근" xfId="1076"/>
    <cellStyle name="_입찰표지 _투찰(안덕대정)1_산근_050707 전체내역서(최초)" xfId="1077"/>
    <cellStyle name="_입찰표지 _투찰(안덕대정)1_산근_050716 하도분개" xfId="1078"/>
    <cellStyle name="_입찰표지 _투찰(안덕대정)1_실행변경(예상)보고서" xfId="1079"/>
    <cellStyle name="_입찰표지 _투찰(안덕대정)1_실행변경(예상)보고서_단가승인양식" xfId="1080"/>
    <cellStyle name="_입찰표지 _투찰(안덕대정)1_실행예산(변경)" xfId="1081"/>
    <cellStyle name="_입찰표지 _투찰(안덕대정)1_투찰_대둔산" xfId="1082"/>
    <cellStyle name="_입찰표지 _투찰(안덕대정)1_투찰_대둔산_050707 전체내역서(최초)" xfId="1083"/>
    <cellStyle name="_입찰표지 _투찰(안덕대정)1_투찰_대둔산_050716 하도분개" xfId="1084"/>
    <cellStyle name="_입찰표지 _투찰_대둔산" xfId="1085"/>
    <cellStyle name="_입찰표지 _투찰_대둔산_050707 전체내역서(최초)" xfId="1086"/>
    <cellStyle name="_입찰표지 _투찰_대둔산_050716 하도분개" xfId="1087"/>
    <cellStyle name="_입찰표지 _투찰내역" xfId="1088"/>
    <cellStyle name="_입찰표지 _투찰내역_050707 전체내역서(최초)" xfId="1089"/>
    <cellStyle name="_입찰표지 _투찰내역_050716 하도분개" xfId="1090"/>
    <cellStyle name="_입찰표지 _하도급분할" xfId="1091"/>
    <cellStyle name="_입찰표지 _하도급율" xfId="1092"/>
    <cellStyle name="_입찰표지 _하도변경현황" xfId="1093"/>
    <cellStyle name="_입찰표지 _현장문제점" xfId="1094"/>
    <cellStyle name="_입찰표지 _현장문제점_2002경영전략회의" xfId="1095"/>
    <cellStyle name="_입찰표지 _현장문제점_2002년도경영계획" xfId="1096"/>
    <cellStyle name="_입찰표지 _현장문제점_생산성2002" xfId="1097"/>
    <cellStyle name="_입찰표지 _현장문제점_현장공사현황" xfId="1098"/>
    <cellStyle name="_입찰표지 _현장문제점_현장공사현황(공동사)" xfId="1099"/>
    <cellStyle name="_입찰표지 _현장문제점_현장공사현황(대내)" xfId="1100"/>
    <cellStyle name="_입찰표지 _현장문제점_현장공사현황_2002년도경영계획" xfId="1101"/>
    <cellStyle name="_입찰표지 _현장문제점_현장조직표" xfId="1102"/>
    <cellStyle name="_입찰표지 _현장문제점_현장조직표_2002년도경영계획" xfId="1103"/>
    <cellStyle name="_입찰표지 _현장문제점_현장현황(공동사)" xfId="1104"/>
    <cellStyle name="_입찰표지 _현장문제점_현장현황(사장님)" xfId="1105"/>
    <cellStyle name="_입찰표지 _현황" xfId="1106"/>
    <cellStyle name="_입찰표지 _현황_2002경영전략회의" xfId="1107"/>
    <cellStyle name="_입찰표지 _현황_2002년도경영계획" xfId="1108"/>
    <cellStyle name="_입찰표지 _현황_생산성2002" xfId="1109"/>
    <cellStyle name="_입찰표지 _현황_현장공사현황" xfId="1110"/>
    <cellStyle name="_입찰표지 _현황_현장공사현황(공동사)" xfId="1111"/>
    <cellStyle name="_입찰표지 _현황_현장공사현황(대내)" xfId="1112"/>
    <cellStyle name="_입찰표지 _현황_현장공사현황_2002년도경영계획" xfId="1113"/>
    <cellStyle name="_입찰표지 _현황_현장조직표" xfId="1114"/>
    <cellStyle name="_입찰표지 _현황_현장조직표_2002년도경영계획" xfId="1115"/>
    <cellStyle name="_입찰표지 _현황_현장현황(공동사)" xfId="1116"/>
    <cellStyle name="_입찰표지 _현황_현장현황(사장님)" xfId="1117"/>
    <cellStyle name="_입찰표지 _호남권투찰1" xfId="1118"/>
    <cellStyle name="_입찰표지 _호남권투찰1_050707 전체내역서(최초)" xfId="1119"/>
    <cellStyle name="_입찰표지 _호남권투찰1_050716 하도분개" xfId="1120"/>
    <cellStyle name="_자연석단가승인요청" xfId="1121"/>
    <cellStyle name="_작업완료내역12차" xfId="5853"/>
    <cellStyle name="_잔여실행" xfId="5854"/>
    <cellStyle name="_잔여실행_내역서(오산세교 3공구)" xfId="5855"/>
    <cellStyle name="_장치제원(D)" xfId="5856"/>
    <cellStyle name="_장치제원(E)" xfId="5857"/>
    <cellStyle name="_장치제원(T,R)" xfId="5858"/>
    <cellStyle name="_적격 " xfId="1122"/>
    <cellStyle name="_적격 _2007년 선급금" xfId="1123"/>
    <cellStyle name="_적격 _2009년 선금급 사용 계획서" xfId="1124"/>
    <cellStyle name="_적격 _3-1(금강)-여의도 세우회관 철거공사" xfId="5859"/>
    <cellStyle name="_적격 _가실행 및 총괄(선진포항)" xfId="1125"/>
    <cellStyle name="_적격 _견적" xfId="5860"/>
    <cellStyle name="_적격 _견적업체(행정중심복합도시)" xfId="5861"/>
    <cellStyle name="_적격 _견적업체1(청주율량2지구 1공구)" xfId="5862"/>
    <cellStyle name="_적격 _견적업체1(호남지선)" xfId="5863"/>
    <cellStyle name="_적격 _견적업체명부" xfId="5864"/>
    <cellStyle name="_적격 _견적업체명부(김포양촌4공구)" xfId="5865"/>
    <cellStyle name="_적격 _광주평동실행" xfId="1126"/>
    <cellStyle name="_적격 _광주평동품의1" xfId="1127"/>
    <cellStyle name="_적격 _국도3호선투찰서(11477004000)" xfId="5866"/>
    <cellStyle name="_적격 _국도3호선투찰서(11477004000)_내역서(오산세교 3공구)" xfId="5867"/>
    <cellStyle name="_적격 _기장하수실행1" xfId="1128"/>
    <cellStyle name="_적격 _내역서(오산세교 3공구)" xfId="5868"/>
    <cellStyle name="_적격 _대림거제09-05(감독지시서 관련)" xfId="1129"/>
    <cellStyle name="_적격 _대호" xfId="1130"/>
    <cellStyle name="_적격 _대호_2007년 선급금" xfId="1131"/>
    <cellStyle name="_적격 _대호_2009년 선금급 사용 계획서" xfId="1132"/>
    <cellStyle name="_적격 _대호_견적업체(행정중심복합도시)" xfId="5869"/>
    <cellStyle name="_적격 _대호_견적업체1(청주율량2지구 1공구)" xfId="5870"/>
    <cellStyle name="_적격 _대호_견적업체1(호남지선)" xfId="5871"/>
    <cellStyle name="_적격 _대호_견적업체명부" xfId="5872"/>
    <cellStyle name="_적격 _대호_견적업체명부(김포양촌4공구)" xfId="5873"/>
    <cellStyle name="_적격 _대호_대림거제09-05(감독지시서 관련)" xfId="1133"/>
    <cellStyle name="_적격 _문곡무릉" xfId="5874"/>
    <cellStyle name="_적격 _문곡무릉_내역서(오산세교 3공구)" xfId="5875"/>
    <cellStyle name="_적격 _부산정관2공구투철서" xfId="5876"/>
    <cellStyle name="_적격 _부산정관2공구투철서_내역서(오산세교 3공구)" xfId="5877"/>
    <cellStyle name="_적격 _부산정관투찰서1111" xfId="5878"/>
    <cellStyle name="_적격 _부산정관투찰서1111_내역서(오산세교 3공구)" xfId="5879"/>
    <cellStyle name="_적격 _부산정관투찰서1111_부산정관2공구투철서" xfId="5880"/>
    <cellStyle name="_적격 _부산정관투찰서1111_부산정관2공구투철서_내역서(오산세교 3공구)" xfId="5881"/>
    <cellStyle name="_적격 _선진포항1" xfId="1134"/>
    <cellStyle name="_적격 _송도신도시1-1실행" xfId="5882"/>
    <cellStyle name="_적격 _송도신도시1-1실행_내역서(오산세교 3공구)" xfId="5883"/>
    <cellStyle name="_적격 _송학실행안" xfId="1135"/>
    <cellStyle name="_적격 _송학하수투찰" xfId="1136"/>
    <cellStyle name="_적격 _송학하수품의(설계넣고)" xfId="1137"/>
    <cellStyle name="_적격 _시행계획보고(중앙선6공구)" xfId="5884"/>
    <cellStyle name="_적격 _제2주택지투찰서" xfId="5885"/>
    <cellStyle name="_적격 _제2주택지투찰서_국도3호선투찰서(11477004000)" xfId="5886"/>
    <cellStyle name="_적격 _제2주택지투찰서_국도3호선투찰서(11477004000)_내역서(오산세교 3공구)" xfId="5887"/>
    <cellStyle name="_적격 _제2주택지투찰서_내역서(오산세교 3공구)" xfId="5888"/>
    <cellStyle name="_적격 _제2주택지투찰서_부산정관2공구투철서" xfId="5889"/>
    <cellStyle name="_적격 _제2주택지투찰서_부산정관2공구투철서_내역서(오산세교 3공구)" xfId="5890"/>
    <cellStyle name="_적격 _제2주택지투찰서_부산정관투찰서1111" xfId="5891"/>
    <cellStyle name="_적격 _제2주택지투찰서_부산정관투찰서1111_내역서(오산세교 3공구)" xfId="5892"/>
    <cellStyle name="_적격 _제2주택지투찰서_부산정관투찰서1111_부산정관2공구투철서" xfId="5893"/>
    <cellStyle name="_적격 _제2주택지투찰서_부산정관투찰서1111_부산정관2공구투철서_내역서(오산세교 3공구)" xfId="5894"/>
    <cellStyle name="_적격 _제2주택지투찰서_탄천변견적(교통신호등)" xfId="5895"/>
    <cellStyle name="_적격 _제2주택지투찰서_탄천변견적(교통신호등)_국도3호선투찰서(11477004000)" xfId="5896"/>
    <cellStyle name="_적격 _제2주택지투찰서_탄천변견적(교통신호등)_국도3호선투찰서(11477004000)_내역서(오산세교 3공구)" xfId="5897"/>
    <cellStyle name="_적격 _제2주택지투찰서_탄천변견적(교통신호등)_내역서(오산세교 3공구)" xfId="5898"/>
    <cellStyle name="_적격 _제2주택지투찰서_탄천변견적(교통신호등)_부산정관2공구투철서" xfId="5899"/>
    <cellStyle name="_적격 _제2주택지투찰서_탄천변견적(교통신호등)_부산정관2공구투철서_내역서(오산세교 3공구)" xfId="5900"/>
    <cellStyle name="_적격 _제2주택지투찰서_탄천변견적(교통신호등)_부산정관투찰서1111" xfId="5901"/>
    <cellStyle name="_적격 _제2주택지투찰서_탄천변견적(교통신호등)_부산정관투찰서1111_내역서(오산세교 3공구)" xfId="5902"/>
    <cellStyle name="_적격 _제2주택지투찰서_탄천변견적(교통신호등)_부산정관투찰서1111_부산정관2공구투철서" xfId="5903"/>
    <cellStyle name="_적격 _제2주택지투찰서_탄천변견적(교통신호등)_부산정관투찰서1111_부산정관2공구투철서_내역서(오산세교 3공구)" xfId="5904"/>
    <cellStyle name="_적격 _제2주택지투찰서999" xfId="5905"/>
    <cellStyle name="_적격 _제2주택지투찰서999_국도3호선투찰서(11477004000)" xfId="5906"/>
    <cellStyle name="_적격 _제2주택지투찰서999_국도3호선투찰서(11477004000)_내역서(오산세교 3공구)" xfId="5907"/>
    <cellStyle name="_적격 _제2주택지투찰서999_내역서(오산세교 3공구)" xfId="5908"/>
    <cellStyle name="_적격 _제2주택지투찰서999_부산정관2공구투철서" xfId="5909"/>
    <cellStyle name="_적격 _제2주택지투찰서999_부산정관2공구투철서_내역서(오산세교 3공구)" xfId="5910"/>
    <cellStyle name="_적격 _제2주택지투찰서999_부산정관투찰서1111" xfId="5911"/>
    <cellStyle name="_적격 _제2주택지투찰서999_부산정관투찰서1111_내역서(오산세교 3공구)" xfId="5912"/>
    <cellStyle name="_적격 _제2주택지투찰서999_부산정관투찰서1111_부산정관2공구투철서" xfId="5913"/>
    <cellStyle name="_적격 _제2주택지투찰서999_부산정관투찰서1111_부산정관2공구투철서_내역서(오산세교 3공구)" xfId="5914"/>
    <cellStyle name="_적격 _제2주택지투찰서999_탄천변견적(교통신호등)" xfId="5915"/>
    <cellStyle name="_적격 _제2주택지투찰서999_탄천변견적(교통신호등)_국도3호선투찰서(11477004000)" xfId="5916"/>
    <cellStyle name="_적격 _제2주택지투찰서999_탄천변견적(교통신호등)_국도3호선투찰서(11477004000)_내역서(오산세교 3공구)" xfId="5917"/>
    <cellStyle name="_적격 _제2주택지투찰서999_탄천변견적(교통신호등)_내역서(오산세교 3공구)" xfId="5918"/>
    <cellStyle name="_적격 _제2주택지투찰서999_탄천변견적(교통신호등)_부산정관2공구투철서" xfId="5919"/>
    <cellStyle name="_적격 _제2주택지투찰서999_탄천변견적(교통신호등)_부산정관2공구투철서_내역서(오산세교 3공구)" xfId="5920"/>
    <cellStyle name="_적격 _제2주택지투찰서999_탄천변견적(교통신호등)_부산정관투찰서1111" xfId="5921"/>
    <cellStyle name="_적격 _제2주택지투찰서999_탄천변견적(교통신호등)_부산정관투찰서1111_내역서(오산세교 3공구)" xfId="5922"/>
    <cellStyle name="_적격 _제2주택지투찰서999_탄천변견적(교통신호등)_부산정관투찰서1111_부산정관2공구투철서" xfId="5923"/>
    <cellStyle name="_적격 _제2주택지투찰서999_탄천변견적(교통신호등)_부산정관투찰서1111_부산정관2공구투철서_내역서(오산세교 3공구)" xfId="5924"/>
    <cellStyle name="_적격 _조0203(1000억이상)" xfId="1138"/>
    <cellStyle name="_적격 _조0203(1000억이상)_2007년 선급금" xfId="1139"/>
    <cellStyle name="_적격 _조0203(1000억이상)_2009년 선금급 사용 계획서" xfId="1140"/>
    <cellStyle name="_적격 _조0203(1000억이상)_견적업체(행정중심복합도시)" xfId="5925"/>
    <cellStyle name="_적격 _조0203(1000억이상)_견적업체1(청주율량2지구 1공구)" xfId="5926"/>
    <cellStyle name="_적격 _조0203(1000억이상)_견적업체1(호남지선)" xfId="5927"/>
    <cellStyle name="_적격 _조0203(1000억이상)_견적업체명부" xfId="5928"/>
    <cellStyle name="_적격 _조0203(1000억이상)_견적업체명부(김포양촌4공구)" xfId="5929"/>
    <cellStyle name="_적격 _조0203(1000억이상)_국도3호선투찰서(11477004000)" xfId="5930"/>
    <cellStyle name="_적격 _조0203(1000억이상)_국도3호선투찰서(11477004000)_내역서(오산세교 3공구)" xfId="5931"/>
    <cellStyle name="_적격 _조0203(1000억이상)_내역서(오산세교 3공구)" xfId="5932"/>
    <cellStyle name="_적격 _조0203(1000억이상)_대림거제09-05(감독지시서 관련)" xfId="1141"/>
    <cellStyle name="_적격 _조0203(1000억이상)_부산정관2공구투철서" xfId="5933"/>
    <cellStyle name="_적격 _조0203(1000억이상)_부산정관2공구투철서_내역서(오산세교 3공구)" xfId="5934"/>
    <cellStyle name="_적격 _조0203(1000억이상)_부산정관투찰서1111" xfId="5935"/>
    <cellStyle name="_적격 _조0203(1000억이상)_부산정관투찰서1111_내역서(오산세교 3공구)" xfId="5936"/>
    <cellStyle name="_적격 _조0203(1000억이상)_부산정관투찰서1111_부산정관2공구투철서" xfId="5937"/>
    <cellStyle name="_적격 _조0203(1000억이상)_부산정관투찰서1111_부산정관2공구투철서_내역서(오산세교 3공구)" xfId="5938"/>
    <cellStyle name="_적격 _조0203(1000억이상)_제2주택지투찰서" xfId="5939"/>
    <cellStyle name="_적격 _조0203(1000억이상)_제2주택지투찰서_국도3호선투찰서(11477004000)" xfId="5940"/>
    <cellStyle name="_적격 _조0203(1000억이상)_제2주택지투찰서_국도3호선투찰서(11477004000)_내역서(오산세교 3공구)" xfId="5941"/>
    <cellStyle name="_적격 _조0203(1000억이상)_제2주택지투찰서_내역서(오산세교 3공구)" xfId="5942"/>
    <cellStyle name="_적격 _조0203(1000억이상)_제2주택지투찰서_부산정관2공구투철서" xfId="5943"/>
    <cellStyle name="_적격 _조0203(1000억이상)_제2주택지투찰서_부산정관2공구투철서_내역서(오산세교 3공구)" xfId="5944"/>
    <cellStyle name="_적격 _조0203(1000억이상)_제2주택지투찰서_부산정관투찰서1111" xfId="5945"/>
    <cellStyle name="_적격 _조0203(1000억이상)_제2주택지투찰서_부산정관투찰서1111_내역서(오산세교 3공구)" xfId="5946"/>
    <cellStyle name="_적격 _조0203(1000억이상)_제2주택지투찰서_부산정관투찰서1111_부산정관2공구투철서" xfId="5947"/>
    <cellStyle name="_적격 _조0203(1000억이상)_제2주택지투찰서_부산정관투찰서1111_부산정관2공구투철서_내역서(오산세교 3공구)" xfId="5948"/>
    <cellStyle name="_적격 _조0203(1000억이상)_제2주택지투찰서_탄천변견적(교통신호등)" xfId="5949"/>
    <cellStyle name="_적격 _조0203(1000억이상)_제2주택지투찰서_탄천변견적(교통신호등)_국도3호선투찰서(11477004000)" xfId="5950"/>
    <cellStyle name="_적격 _조0203(1000억이상)_제2주택지투찰서_탄천변견적(교통신호등)_국도3호선투찰서(11477004000)_내역서(오산세교 3공구)" xfId="5951"/>
    <cellStyle name="_적격 _조0203(1000억이상)_제2주택지투찰서_탄천변견적(교통신호등)_내역서(오산세교 3공구)" xfId="5952"/>
    <cellStyle name="_적격 _조0203(1000억이상)_제2주택지투찰서_탄천변견적(교통신호등)_부산정관2공구투철서" xfId="5953"/>
    <cellStyle name="_적격 _조0203(1000억이상)_제2주택지투찰서_탄천변견적(교통신호등)_부산정관2공구투철서_내역서(오산세교 3공구)" xfId="5954"/>
    <cellStyle name="_적격 _조0203(1000억이상)_제2주택지투찰서_탄천변견적(교통신호등)_부산정관투찰서1111" xfId="5955"/>
    <cellStyle name="_적격 _조0203(1000억이상)_제2주택지투찰서_탄천변견적(교통신호등)_부산정관투찰서1111_내역서(오산세교 3공구)" xfId="5956"/>
    <cellStyle name="_적격 _조0203(1000억이상)_제2주택지투찰서_탄천변견적(교통신호등)_부산정관투찰서1111_부산정관2공구투철서" xfId="5957"/>
    <cellStyle name="_적격 _조0203(1000억이상)_제2주택지투찰서_탄천변견적(교통신호등)_부산정관투찰서1111_부산정관2공구투철서_내역서(오산세교 3공구)" xfId="5958"/>
    <cellStyle name="_적격 _조0203(1000억이상)_제2주택지투찰서999" xfId="5959"/>
    <cellStyle name="_적격 _조0203(1000억이상)_제2주택지투찰서999_국도3호선투찰서(11477004000)" xfId="5960"/>
    <cellStyle name="_적격 _조0203(1000억이상)_제2주택지투찰서999_국도3호선투찰서(11477004000)_내역서(오산세교 3공구)" xfId="5961"/>
    <cellStyle name="_적격 _조0203(1000억이상)_제2주택지투찰서999_내역서(오산세교 3공구)" xfId="5962"/>
    <cellStyle name="_적격 _조0203(1000억이상)_제2주택지투찰서999_부산정관2공구투철서" xfId="5963"/>
    <cellStyle name="_적격 _조0203(1000억이상)_제2주택지투찰서999_부산정관2공구투철서_내역서(오산세교 3공구)" xfId="5964"/>
    <cellStyle name="_적격 _조0203(1000억이상)_제2주택지투찰서999_부산정관투찰서1111" xfId="5965"/>
    <cellStyle name="_적격 _조0203(1000억이상)_제2주택지투찰서999_부산정관투찰서1111_내역서(오산세교 3공구)" xfId="5966"/>
    <cellStyle name="_적격 _조0203(1000억이상)_제2주택지투찰서999_부산정관투찰서1111_부산정관2공구투철서" xfId="5967"/>
    <cellStyle name="_적격 _조0203(1000억이상)_제2주택지투찰서999_부산정관투찰서1111_부산정관2공구투철서_내역서(오산세교 3공구)" xfId="5968"/>
    <cellStyle name="_적격 _조0203(1000억이상)_제2주택지투찰서999_탄천변견적(교통신호등)" xfId="5969"/>
    <cellStyle name="_적격 _조0203(1000억이상)_제2주택지투찰서999_탄천변견적(교통신호등)_국도3호선투찰서(11477004000)" xfId="5970"/>
    <cellStyle name="_적격 _조0203(1000억이상)_제2주택지투찰서999_탄천변견적(교통신호등)_국도3호선투찰서(11477004000)_내역서(오산세교 3공구)" xfId="5971"/>
    <cellStyle name="_적격 _조0203(1000억이상)_제2주택지투찰서999_탄천변견적(교통신호등)_내역서(오산세교 3공구)" xfId="5972"/>
    <cellStyle name="_적격 _조0203(1000억이상)_제2주택지투찰서999_탄천변견적(교통신호등)_부산정관2공구투철서" xfId="5973"/>
    <cellStyle name="_적격 _조0203(1000억이상)_제2주택지투찰서999_탄천변견적(교통신호등)_부산정관2공구투철서_내역서(오산세교 3공구)" xfId="5974"/>
    <cellStyle name="_적격 _조0203(1000억이상)_제2주택지투찰서999_탄천변견적(교통신호등)_부산정관투찰서1111" xfId="5975"/>
    <cellStyle name="_적격 _조0203(1000억이상)_제2주택지투찰서999_탄천변견적(교통신호등)_부산정관투찰서1111_내역서(오산세교 3공구)" xfId="5976"/>
    <cellStyle name="_적격 _조0203(1000억이상)_제2주택지투찰서999_탄천변견적(교통신호등)_부산정관투찰서1111_부산정관2공구투철서" xfId="5977"/>
    <cellStyle name="_적격 _조0203(1000억이상)_제2주택지투찰서999_탄천변견적(교통신호등)_부산정관투찰서1111_부산정관2공구투철서_내역서(오산세교 3공구)" xfId="5978"/>
    <cellStyle name="_적격 _조0203(1000억이상)_탄천변견적(교통신호등)" xfId="5979"/>
    <cellStyle name="_적격 _조0203(1000억이상)_탄천변견적(교통신호등)_국도3호선투찰서(11477004000)" xfId="5980"/>
    <cellStyle name="_적격 _조0203(1000억이상)_탄천변견적(교통신호등)_국도3호선투찰서(11477004000)_내역서(오산세교 3공구)" xfId="5981"/>
    <cellStyle name="_적격 _조0203(1000억이상)_탄천변견적(교통신호등)_내역서(오산세교 3공구)" xfId="5982"/>
    <cellStyle name="_적격 _조0203(1000억이상)_탄천변견적(교통신호등)_부산정관2공구투철서" xfId="5983"/>
    <cellStyle name="_적격 _조0203(1000억이상)_탄천변견적(교통신호등)_부산정관2공구투철서_내역서(오산세교 3공구)" xfId="5984"/>
    <cellStyle name="_적격 _조0203(1000억이상)_탄천변견적(교통신호등)_부산정관투찰서1111" xfId="5985"/>
    <cellStyle name="_적격 _조0203(1000억이상)_탄천변견적(교통신호등)_부산정관투찰서1111_내역서(오산세교 3공구)" xfId="5986"/>
    <cellStyle name="_적격 _조0203(1000억이상)_탄천변견적(교통신호등)_부산정관투찰서1111_부산정관2공구투철서" xfId="5987"/>
    <cellStyle name="_적격 _조0203(1000억이상)_탄천변견적(교통신호등)_부산정관투찰서1111_부산정관2공구투철서_내역서(오산세교 3공구)" xfId="5988"/>
    <cellStyle name="_적격 _집행갑지 " xfId="1142"/>
    <cellStyle name="_적격 _집행갑지 _2007년 선급금" xfId="1143"/>
    <cellStyle name="_적격 _집행갑지 _2009년 선금급 사용 계획서" xfId="1144"/>
    <cellStyle name="_적격 _집행갑지 _3-1(금강)-여의도 세우회관 철거공사" xfId="5989"/>
    <cellStyle name="_적격 _집행갑지 _가실행 및 총괄(선진포항)" xfId="1145"/>
    <cellStyle name="_적격 _집행갑지 _견적" xfId="5990"/>
    <cellStyle name="_적격 _집행갑지 _견적업체(행정중심복합도시)" xfId="5991"/>
    <cellStyle name="_적격 _집행갑지 _견적업체1(청주율량2지구 1공구)" xfId="5992"/>
    <cellStyle name="_적격 _집행갑지 _견적업체1(호남지선)" xfId="5993"/>
    <cellStyle name="_적격 _집행갑지 _견적업체명부" xfId="5994"/>
    <cellStyle name="_적격 _집행갑지 _견적업체명부(김포양촌4공구)" xfId="5995"/>
    <cellStyle name="_적격 _집행갑지 _광주평동실행" xfId="1146"/>
    <cellStyle name="_적격 _집행갑지 _광주평동품의1" xfId="1147"/>
    <cellStyle name="_적격 _집행갑지 _국도3호선투찰서(11477004000)" xfId="5996"/>
    <cellStyle name="_적격 _집행갑지 _국도3호선투찰서(11477004000)_내역서(오산세교 3공구)" xfId="5997"/>
    <cellStyle name="_적격 _집행갑지 _기장하수실행1" xfId="1148"/>
    <cellStyle name="_적격 _집행갑지 _내역서(오산세교 3공구)" xfId="5998"/>
    <cellStyle name="_적격 _집행갑지 _대림거제09-05(감독지시서 관련)" xfId="1149"/>
    <cellStyle name="_적격 _집행갑지 _대호" xfId="1150"/>
    <cellStyle name="_적격 _집행갑지 _대호_2007년 선급금" xfId="1151"/>
    <cellStyle name="_적격 _집행갑지 _대호_2009년 선금급 사용 계획서" xfId="1152"/>
    <cellStyle name="_적격 _집행갑지 _대호_견적업체(행정중심복합도시)" xfId="5999"/>
    <cellStyle name="_적격 _집행갑지 _대호_견적업체1(청주율량2지구 1공구)" xfId="6000"/>
    <cellStyle name="_적격 _집행갑지 _대호_견적업체1(호남지선)" xfId="6001"/>
    <cellStyle name="_적격 _집행갑지 _대호_견적업체명부" xfId="6002"/>
    <cellStyle name="_적격 _집행갑지 _대호_견적업체명부(김포양촌4공구)" xfId="6003"/>
    <cellStyle name="_적격 _집행갑지 _대호_대림거제09-05(감독지시서 관련)" xfId="1153"/>
    <cellStyle name="_적격 _집행갑지 _문곡무릉" xfId="6004"/>
    <cellStyle name="_적격 _집행갑지 _문곡무릉_내역서(오산세교 3공구)" xfId="6005"/>
    <cellStyle name="_적격 _집행갑지 _부산정관2공구투철서" xfId="6006"/>
    <cellStyle name="_적격 _집행갑지 _부산정관2공구투철서_내역서(오산세교 3공구)" xfId="6007"/>
    <cellStyle name="_적격 _집행갑지 _부산정관투찰서1111" xfId="6008"/>
    <cellStyle name="_적격 _집행갑지 _부산정관투찰서1111_내역서(오산세교 3공구)" xfId="6009"/>
    <cellStyle name="_적격 _집행갑지 _부산정관투찰서1111_부산정관2공구투철서" xfId="6010"/>
    <cellStyle name="_적격 _집행갑지 _부산정관투찰서1111_부산정관2공구투철서_내역서(오산세교 3공구)" xfId="6011"/>
    <cellStyle name="_적격 _집행갑지 _선진포항1" xfId="1154"/>
    <cellStyle name="_적격 _집행갑지 _송도신도시1-1실행" xfId="6012"/>
    <cellStyle name="_적격 _집행갑지 _송도신도시1-1실행_내역서(오산세교 3공구)" xfId="6013"/>
    <cellStyle name="_적격 _집행갑지 _송학실행안" xfId="1155"/>
    <cellStyle name="_적격 _집행갑지 _송학하수투찰" xfId="1156"/>
    <cellStyle name="_적격 _집행갑지 _송학하수품의(설계넣고)" xfId="1157"/>
    <cellStyle name="_적격 _집행갑지 _시행계획보고(중앙선6공구)" xfId="6014"/>
    <cellStyle name="_적격 _집행갑지 _제2주택지투찰서" xfId="6015"/>
    <cellStyle name="_적격 _집행갑지 _제2주택지투찰서_국도3호선투찰서(11477004000)" xfId="6016"/>
    <cellStyle name="_적격 _집행갑지 _제2주택지투찰서_국도3호선투찰서(11477004000)_내역서(오산세교 3공구)" xfId="6017"/>
    <cellStyle name="_적격 _집행갑지 _제2주택지투찰서_내역서(오산세교 3공구)" xfId="6018"/>
    <cellStyle name="_적격 _집행갑지 _제2주택지투찰서_부산정관2공구투철서" xfId="6019"/>
    <cellStyle name="_적격 _집행갑지 _제2주택지투찰서_부산정관2공구투철서_내역서(오산세교 3공구)" xfId="6020"/>
    <cellStyle name="_적격 _집행갑지 _제2주택지투찰서_부산정관투찰서1111" xfId="6021"/>
    <cellStyle name="_적격 _집행갑지 _제2주택지투찰서_부산정관투찰서1111_내역서(오산세교 3공구)" xfId="6022"/>
    <cellStyle name="_적격 _집행갑지 _제2주택지투찰서_부산정관투찰서1111_부산정관2공구투철서" xfId="6023"/>
    <cellStyle name="_적격 _집행갑지 _제2주택지투찰서_부산정관투찰서1111_부산정관2공구투철서_내역서(오산세교 3공구)" xfId="6024"/>
    <cellStyle name="_적격 _집행갑지 _제2주택지투찰서_탄천변견적(교통신호등)" xfId="6025"/>
    <cellStyle name="_적격 _집행갑지 _제2주택지투찰서_탄천변견적(교통신호등)_국도3호선투찰서(11477004000)" xfId="6026"/>
    <cellStyle name="_적격 _집행갑지 _제2주택지투찰서_탄천변견적(교통신호등)_국도3호선투찰서(11477004000)_내역서(오산세교 3공구)" xfId="6027"/>
    <cellStyle name="_적격 _집행갑지 _제2주택지투찰서_탄천변견적(교통신호등)_내역서(오산세교 3공구)" xfId="6028"/>
    <cellStyle name="_적격 _집행갑지 _제2주택지투찰서_탄천변견적(교통신호등)_부산정관2공구투철서" xfId="6029"/>
    <cellStyle name="_적격 _집행갑지 _제2주택지투찰서_탄천변견적(교통신호등)_부산정관2공구투철서_내역서(오산세교 3공구)" xfId="6030"/>
    <cellStyle name="_적격 _집행갑지 _제2주택지투찰서_탄천변견적(교통신호등)_부산정관투찰서1111" xfId="6031"/>
    <cellStyle name="_적격 _집행갑지 _제2주택지투찰서_탄천변견적(교통신호등)_부산정관투찰서1111_내역서(오산세교 3공구)" xfId="6032"/>
    <cellStyle name="_적격 _집행갑지 _제2주택지투찰서_탄천변견적(교통신호등)_부산정관투찰서1111_부산정관2공구투철서" xfId="6033"/>
    <cellStyle name="_적격 _집행갑지 _제2주택지투찰서_탄천변견적(교통신호등)_부산정관투찰서1111_부산정관2공구투철서_내역서(오산세교 3공구)" xfId="6034"/>
    <cellStyle name="_적격 _집행갑지 _제2주택지투찰서999" xfId="6035"/>
    <cellStyle name="_적격 _집행갑지 _제2주택지투찰서999_국도3호선투찰서(11477004000)" xfId="6036"/>
    <cellStyle name="_적격 _집행갑지 _제2주택지투찰서999_국도3호선투찰서(11477004000)_내역서(오산세교 3공구)" xfId="6037"/>
    <cellStyle name="_적격 _집행갑지 _제2주택지투찰서999_내역서(오산세교 3공구)" xfId="6038"/>
    <cellStyle name="_적격 _집행갑지 _제2주택지투찰서999_부산정관2공구투철서" xfId="6039"/>
    <cellStyle name="_적격 _집행갑지 _제2주택지투찰서999_부산정관2공구투철서_내역서(오산세교 3공구)" xfId="6040"/>
    <cellStyle name="_적격 _집행갑지 _제2주택지투찰서999_부산정관투찰서1111" xfId="6041"/>
    <cellStyle name="_적격 _집행갑지 _제2주택지투찰서999_부산정관투찰서1111_내역서(오산세교 3공구)" xfId="6042"/>
    <cellStyle name="_적격 _집행갑지 _제2주택지투찰서999_부산정관투찰서1111_부산정관2공구투철서" xfId="6043"/>
    <cellStyle name="_적격 _집행갑지 _제2주택지투찰서999_부산정관투찰서1111_부산정관2공구투철서_내역서(오산세교 3공구)" xfId="6044"/>
    <cellStyle name="_적격 _집행갑지 _제2주택지투찰서999_탄천변견적(교통신호등)" xfId="6045"/>
    <cellStyle name="_적격 _집행갑지 _제2주택지투찰서999_탄천변견적(교통신호등)_국도3호선투찰서(11477004000)" xfId="6046"/>
    <cellStyle name="_적격 _집행갑지 _제2주택지투찰서999_탄천변견적(교통신호등)_국도3호선투찰서(11477004000)_내역서(오산세교 3공구)" xfId="6047"/>
    <cellStyle name="_적격 _집행갑지 _제2주택지투찰서999_탄천변견적(교통신호등)_내역서(오산세교 3공구)" xfId="6048"/>
    <cellStyle name="_적격 _집행갑지 _제2주택지투찰서999_탄천변견적(교통신호등)_부산정관2공구투철서" xfId="6049"/>
    <cellStyle name="_적격 _집행갑지 _제2주택지투찰서999_탄천변견적(교통신호등)_부산정관2공구투철서_내역서(오산세교 3공구)" xfId="6050"/>
    <cellStyle name="_적격 _집행갑지 _제2주택지투찰서999_탄천변견적(교통신호등)_부산정관투찰서1111" xfId="6051"/>
    <cellStyle name="_적격 _집행갑지 _제2주택지투찰서999_탄천변견적(교통신호등)_부산정관투찰서1111_내역서(오산세교 3공구)" xfId="6052"/>
    <cellStyle name="_적격 _집행갑지 _제2주택지투찰서999_탄천변견적(교통신호등)_부산정관투찰서1111_부산정관2공구투철서" xfId="6053"/>
    <cellStyle name="_적격 _집행갑지 _제2주택지투찰서999_탄천변견적(교통신호등)_부산정관투찰서1111_부산정관2공구투철서_내역서(오산세교 3공구)" xfId="6054"/>
    <cellStyle name="_적격 _집행갑지 _조0203(1000억이상)" xfId="1158"/>
    <cellStyle name="_적격 _집행갑지 _조0203(1000억이상)_2007년 선급금" xfId="1159"/>
    <cellStyle name="_적격 _집행갑지 _조0203(1000억이상)_2009년 선금급 사용 계획서" xfId="1160"/>
    <cellStyle name="_적격 _집행갑지 _조0203(1000억이상)_견적업체(행정중심복합도시)" xfId="6055"/>
    <cellStyle name="_적격 _집행갑지 _조0203(1000억이상)_견적업체1(청주율량2지구 1공구)" xfId="6056"/>
    <cellStyle name="_적격 _집행갑지 _조0203(1000억이상)_견적업체1(호남지선)" xfId="6057"/>
    <cellStyle name="_적격 _집행갑지 _조0203(1000억이상)_견적업체명부" xfId="6058"/>
    <cellStyle name="_적격 _집행갑지 _조0203(1000억이상)_견적업체명부(김포양촌4공구)" xfId="6059"/>
    <cellStyle name="_적격 _집행갑지 _조0203(1000억이상)_국도3호선투찰서(11477004000)" xfId="6060"/>
    <cellStyle name="_적격 _집행갑지 _조0203(1000억이상)_국도3호선투찰서(11477004000)_내역서(오산세교 3공구)" xfId="6061"/>
    <cellStyle name="_적격 _집행갑지 _조0203(1000억이상)_내역서(오산세교 3공구)" xfId="6062"/>
    <cellStyle name="_적격 _집행갑지 _조0203(1000억이상)_대림거제09-05(감독지시서 관련)" xfId="1161"/>
    <cellStyle name="_적격 _집행갑지 _조0203(1000억이상)_부산정관2공구투철서" xfId="6063"/>
    <cellStyle name="_적격 _집행갑지 _조0203(1000억이상)_부산정관2공구투철서_내역서(오산세교 3공구)" xfId="6064"/>
    <cellStyle name="_적격 _집행갑지 _조0203(1000억이상)_부산정관투찰서1111" xfId="6065"/>
    <cellStyle name="_적격 _집행갑지 _조0203(1000억이상)_부산정관투찰서1111_내역서(오산세교 3공구)" xfId="6066"/>
    <cellStyle name="_적격 _집행갑지 _조0203(1000억이상)_부산정관투찰서1111_부산정관2공구투철서" xfId="6067"/>
    <cellStyle name="_적격 _집행갑지 _조0203(1000억이상)_부산정관투찰서1111_부산정관2공구투철서_내역서(오산세교 3공구)" xfId="6068"/>
    <cellStyle name="_적격 _집행갑지 _조0203(1000억이상)_제2주택지투찰서" xfId="6069"/>
    <cellStyle name="_적격 _집행갑지 _조0203(1000억이상)_제2주택지투찰서_국도3호선투찰서(11477004000)" xfId="6070"/>
    <cellStyle name="_적격 _집행갑지 _조0203(1000억이상)_제2주택지투찰서_국도3호선투찰서(11477004000)_내역서(오산세교 3공구)" xfId="6071"/>
    <cellStyle name="_적격 _집행갑지 _조0203(1000억이상)_제2주택지투찰서_내역서(오산세교 3공구)" xfId="6072"/>
    <cellStyle name="_적격 _집행갑지 _조0203(1000억이상)_제2주택지투찰서_부산정관2공구투철서" xfId="6073"/>
    <cellStyle name="_적격 _집행갑지 _조0203(1000억이상)_제2주택지투찰서_부산정관2공구투철서_내역서(오산세교 3공구)" xfId="6074"/>
    <cellStyle name="_적격 _집행갑지 _조0203(1000억이상)_제2주택지투찰서_부산정관투찰서1111" xfId="6075"/>
    <cellStyle name="_적격 _집행갑지 _조0203(1000억이상)_제2주택지투찰서_부산정관투찰서1111_내역서(오산세교 3공구)" xfId="6076"/>
    <cellStyle name="_적격 _집행갑지 _조0203(1000억이상)_제2주택지투찰서_부산정관투찰서1111_부산정관2공구투철서" xfId="6077"/>
    <cellStyle name="_적격 _집행갑지 _조0203(1000억이상)_제2주택지투찰서_부산정관투찰서1111_부산정관2공구투철서_내역서(오산세교 3공구)" xfId="6078"/>
    <cellStyle name="_적격 _집행갑지 _조0203(1000억이상)_제2주택지투찰서_탄천변견적(교통신호등)" xfId="6079"/>
    <cellStyle name="_적격 _집행갑지 _조0203(1000억이상)_제2주택지투찰서_탄천변견적(교통신호등)_국도3호선투찰서(11477004000)" xfId="6080"/>
    <cellStyle name="_적격 _집행갑지 _조0203(1000억이상)_제2주택지투찰서_탄천변견적(교통신호등)_국도3호선투찰서(11477004000)_내역서(오산세교 3공구)" xfId="6081"/>
    <cellStyle name="_적격 _집행갑지 _조0203(1000억이상)_제2주택지투찰서_탄천변견적(교통신호등)_내역서(오산세교 3공구)" xfId="6082"/>
    <cellStyle name="_적격 _집행갑지 _조0203(1000억이상)_제2주택지투찰서_탄천변견적(교통신호등)_부산정관2공구투철서" xfId="6083"/>
    <cellStyle name="_적격 _집행갑지 _조0203(1000억이상)_제2주택지투찰서_탄천변견적(교통신호등)_부산정관2공구투철서_내역서(오산세교 3공구)" xfId="6084"/>
    <cellStyle name="_적격 _집행갑지 _조0203(1000억이상)_제2주택지투찰서_탄천변견적(교통신호등)_부산정관투찰서1111" xfId="6085"/>
    <cellStyle name="_적격 _집행갑지 _조0203(1000억이상)_제2주택지투찰서_탄천변견적(교통신호등)_부산정관투찰서1111_내역서(오산세교 3공구)" xfId="6086"/>
    <cellStyle name="_적격 _집행갑지 _조0203(1000억이상)_제2주택지투찰서_탄천변견적(교통신호등)_부산정관투찰서1111_부산정관2공구투철서" xfId="6087"/>
    <cellStyle name="_적격 _집행갑지 _조0203(1000억이상)_제2주택지투찰서_탄천변견적(교통신호등)_부산정관투찰서1111_부산정관2공구투철서_내역서(오산세교 3공구)" xfId="6088"/>
    <cellStyle name="_적격 _집행갑지 _조0203(1000억이상)_제2주택지투찰서999" xfId="6089"/>
    <cellStyle name="_적격 _집행갑지 _조0203(1000억이상)_제2주택지투찰서999_국도3호선투찰서(11477004000)" xfId="6090"/>
    <cellStyle name="_적격 _집행갑지 _조0203(1000억이상)_제2주택지투찰서999_국도3호선투찰서(11477004000)_내역서(오산세교 3공구)" xfId="6091"/>
    <cellStyle name="_적격 _집행갑지 _조0203(1000억이상)_제2주택지투찰서999_내역서(오산세교 3공구)" xfId="6092"/>
    <cellStyle name="_적격 _집행갑지 _조0203(1000억이상)_제2주택지투찰서999_부산정관2공구투철서" xfId="6093"/>
    <cellStyle name="_적격 _집행갑지 _조0203(1000억이상)_제2주택지투찰서999_부산정관2공구투철서_내역서(오산세교 3공구)" xfId="6094"/>
    <cellStyle name="_적격 _집행갑지 _조0203(1000억이상)_제2주택지투찰서999_부산정관투찰서1111" xfId="6095"/>
    <cellStyle name="_적격 _집행갑지 _조0203(1000억이상)_제2주택지투찰서999_부산정관투찰서1111_내역서(오산세교 3공구)" xfId="6096"/>
    <cellStyle name="_적격 _집행갑지 _조0203(1000억이상)_제2주택지투찰서999_부산정관투찰서1111_부산정관2공구투철서" xfId="6097"/>
    <cellStyle name="_적격 _집행갑지 _조0203(1000억이상)_제2주택지투찰서999_부산정관투찰서1111_부산정관2공구투철서_내역서(오산세교 3공구)" xfId="6098"/>
    <cellStyle name="_적격 _집행갑지 _조0203(1000억이상)_제2주택지투찰서999_탄천변견적(교통신호등)" xfId="6099"/>
    <cellStyle name="_적격 _집행갑지 _조0203(1000억이상)_제2주택지투찰서999_탄천변견적(교통신호등)_국도3호선투찰서(11477004000)" xfId="6100"/>
    <cellStyle name="_적격 _집행갑지 _조0203(1000억이상)_제2주택지투찰서999_탄천변견적(교통신호등)_국도3호선투찰서(11477004000)_내역서(오산세교 3공구)" xfId="6101"/>
    <cellStyle name="_적격 _집행갑지 _조0203(1000억이상)_제2주택지투찰서999_탄천변견적(교통신호등)_내역서(오산세교 3공구)" xfId="6102"/>
    <cellStyle name="_적격 _집행갑지 _조0203(1000억이상)_제2주택지투찰서999_탄천변견적(교통신호등)_부산정관2공구투철서" xfId="6103"/>
    <cellStyle name="_적격 _집행갑지 _조0203(1000억이상)_제2주택지투찰서999_탄천변견적(교통신호등)_부산정관2공구투철서_내역서(오산세교 3공구)" xfId="6104"/>
    <cellStyle name="_적격 _집행갑지 _조0203(1000억이상)_제2주택지투찰서999_탄천변견적(교통신호등)_부산정관투찰서1111" xfId="6105"/>
    <cellStyle name="_적격 _집행갑지 _조0203(1000억이상)_제2주택지투찰서999_탄천변견적(교통신호등)_부산정관투찰서1111_내역서(오산세교 3공구)" xfId="6106"/>
    <cellStyle name="_적격 _집행갑지 _조0203(1000억이상)_제2주택지투찰서999_탄천변견적(교통신호등)_부산정관투찰서1111_부산정관2공구투철서" xfId="6107"/>
    <cellStyle name="_적격 _집행갑지 _조0203(1000억이상)_제2주택지투찰서999_탄천변견적(교통신호등)_부산정관투찰서1111_부산정관2공구투철서_내역서(오산세교 3공구)" xfId="6108"/>
    <cellStyle name="_적격 _집행갑지 _조0203(1000억이상)_탄천변견적(교통신호등)" xfId="6109"/>
    <cellStyle name="_적격 _집행갑지 _조0203(1000억이상)_탄천변견적(교통신호등)_국도3호선투찰서(11477004000)" xfId="6110"/>
    <cellStyle name="_적격 _집행갑지 _조0203(1000억이상)_탄천변견적(교통신호등)_국도3호선투찰서(11477004000)_내역서(오산세교 3공구)" xfId="6111"/>
    <cellStyle name="_적격 _집행갑지 _조0203(1000억이상)_탄천변견적(교통신호등)_내역서(오산세교 3공구)" xfId="6112"/>
    <cellStyle name="_적격 _집행갑지 _조0203(1000억이상)_탄천변견적(교통신호등)_부산정관2공구투철서" xfId="6113"/>
    <cellStyle name="_적격 _집행갑지 _조0203(1000억이상)_탄천변견적(교통신호등)_부산정관2공구투철서_내역서(오산세교 3공구)" xfId="6114"/>
    <cellStyle name="_적격 _집행갑지 _조0203(1000억이상)_탄천변견적(교통신호등)_부산정관투찰서1111" xfId="6115"/>
    <cellStyle name="_적격 _집행갑지 _조0203(1000억이상)_탄천변견적(교통신호등)_부산정관투찰서1111_내역서(오산세교 3공구)" xfId="6116"/>
    <cellStyle name="_적격 _집행갑지 _조0203(1000억이상)_탄천변견적(교통신호등)_부산정관투찰서1111_부산정관2공구투철서" xfId="6117"/>
    <cellStyle name="_적격 _집행갑지 _조0203(1000억이상)_탄천변견적(교통신호등)_부산정관투찰서1111_부산정관2공구투철서_내역서(오산세교 3공구)" xfId="6118"/>
    <cellStyle name="_적격 _집행갑지 _탄천변견적(교통신호등)" xfId="6119"/>
    <cellStyle name="_적격 _집행갑지 _탄천변견적(교통신호등)_국도3호선투찰서(11477004000)" xfId="6120"/>
    <cellStyle name="_적격 _집행갑지 _탄천변견적(교통신호등)_국도3호선투찰서(11477004000)_내역서(오산세교 3공구)" xfId="6121"/>
    <cellStyle name="_적격 _집행갑지 _탄천변견적(교통신호등)_내역서(오산세교 3공구)" xfId="6122"/>
    <cellStyle name="_적격 _집행갑지 _탄천변견적(교통신호등)_부산정관2공구투철서" xfId="6123"/>
    <cellStyle name="_적격 _집행갑지 _탄천변견적(교통신호등)_부산정관2공구투철서_내역서(오산세교 3공구)" xfId="6124"/>
    <cellStyle name="_적격 _집행갑지 _탄천변견적(교통신호등)_부산정관투찰서1111" xfId="6125"/>
    <cellStyle name="_적격 _집행갑지 _탄천변견적(교통신호등)_부산정관투찰서1111_내역서(오산세교 3공구)" xfId="6126"/>
    <cellStyle name="_적격 _집행갑지 _탄천변견적(교통신호등)_부산정관투찰서1111_부산정관2공구투철서" xfId="6127"/>
    <cellStyle name="_적격 _집행갑지 _탄천변견적(교통신호등)_부산정관투찰서1111_부산정관2공구투철서_내역서(오산세교 3공구)" xfId="6128"/>
    <cellStyle name="_적격 _탄천변견적(교통신호등)" xfId="6129"/>
    <cellStyle name="_적격 _탄천변견적(교통신호등)_국도3호선투찰서(11477004000)" xfId="6130"/>
    <cellStyle name="_적격 _탄천변견적(교통신호등)_국도3호선투찰서(11477004000)_내역서(오산세교 3공구)" xfId="6131"/>
    <cellStyle name="_적격 _탄천변견적(교통신호등)_내역서(오산세교 3공구)" xfId="6132"/>
    <cellStyle name="_적격 _탄천변견적(교통신호등)_부산정관2공구투철서" xfId="6133"/>
    <cellStyle name="_적격 _탄천변견적(교통신호등)_부산정관2공구투철서_내역서(오산세교 3공구)" xfId="6134"/>
    <cellStyle name="_적격 _탄천변견적(교통신호등)_부산정관투찰서1111" xfId="6135"/>
    <cellStyle name="_적격 _탄천변견적(교통신호등)_부산정관투찰서1111_내역서(오산세교 3공구)" xfId="6136"/>
    <cellStyle name="_적격 _탄천변견적(교통신호등)_부산정관투찰서1111_부산정관2공구투철서" xfId="6137"/>
    <cellStyle name="_적격 _탄천변견적(교통신호등)_부산정관투찰서1111_부산정관2공구투철서_내역서(오산세교 3공구)" xfId="6138"/>
    <cellStyle name="_적격(화산) " xfId="1162"/>
    <cellStyle name="_적격(화산) _▒ 산출근거모음" xfId="1163"/>
    <cellStyle name="_적격(화산) _01 선금급신청" xfId="1164"/>
    <cellStyle name="_적격(화산) _050617-2 착공공정&amp;인원장비" xfId="1165"/>
    <cellStyle name="_적격(화산) _050707 전체내역서(최초)" xfId="1166"/>
    <cellStyle name="_적격(화산) _050716 하도분개" xfId="1167"/>
    <cellStyle name="_적격(화산) _1차내역서(선우대교)156000" xfId="1168"/>
    <cellStyle name="_적격(화산) _1차내역서(선우대교)156000_단가승인양식" xfId="1169"/>
    <cellStyle name="_적격(화산) _1차분내역서(20억)" xfId="1170"/>
    <cellStyle name="_적격(화산) _1차분내역서(20억)_단가승인양식" xfId="1171"/>
    <cellStyle name="_적격(화산) _1차분내역서(39.5억)" xfId="1172"/>
    <cellStyle name="_적격(화산) _1차분내역서(39.5억)_단가승인양식" xfId="1173"/>
    <cellStyle name="_적격(화산) _2002년도경영계획" xfId="1174"/>
    <cellStyle name="_적격(화산) _2002변경실행" xfId="1175"/>
    <cellStyle name="_적격(화산) _2002변경실행(1)" xfId="1176"/>
    <cellStyle name="_적격(화산) _2003변경실행" xfId="1177"/>
    <cellStyle name="_적격(화산) _2007년 선급금" xfId="1178"/>
    <cellStyle name="_적격(화산) _2009년 선금급 사용 계획서" xfId="1179"/>
    <cellStyle name="_적격(화산) _3-1(금강)-여의도 세우회관 철거공사" xfId="6139"/>
    <cellStyle name="_적격(화산) _가실행 및 총괄(5공구)" xfId="1180"/>
    <cellStyle name="_적격(화산) _가실행 및 총괄(5공구)_가실행 및 총괄(선진포항)" xfId="1181"/>
    <cellStyle name="_적격(화산) _가실행 및 총괄(5공구)_선진포항1" xfId="1182"/>
    <cellStyle name="_적격(화산) _가실행 및 총괄(고서담양2공구)" xfId="1183"/>
    <cellStyle name="_적격(화산) _가실행 및 총괄(고서담양2공구)_가실행 및 총괄(선진포항)" xfId="1184"/>
    <cellStyle name="_적격(화산) _가실행 및 총괄(선진포항)" xfId="1185"/>
    <cellStyle name="_적격(화산) _가실행 및 총괄(선진포항)_가실행 및 총괄(선진포항)" xfId="1186"/>
    <cellStyle name="_적격(화산) _가실행 및 총괄(선진포항)_선진포항1" xfId="1187"/>
    <cellStyle name="_적격(화산) _가실행(평화)" xfId="1188"/>
    <cellStyle name="_적격(화산) _간접비" xfId="1189"/>
    <cellStyle name="_적격(화산) _검암2차사전공사(본사검토) " xfId="1190"/>
    <cellStyle name="_적격(화산) _견적" xfId="1191"/>
    <cellStyle name="_적격(화산) _견적(울산남방파제)" xfId="1192"/>
    <cellStyle name="_적격(화산) _견적_050707 전체내역서(최초)" xfId="1193"/>
    <cellStyle name="_적격(화산) _견적_050716 하도분개" xfId="1194"/>
    <cellStyle name="_적격(화산) _견적_인천5공구(11.4)" xfId="1195"/>
    <cellStyle name="_적격(화산) _견적보고" xfId="1196"/>
    <cellStyle name="_적격(화산) _견적업체(행정중심복합도시)" xfId="6140"/>
    <cellStyle name="_적격(화산) _견적업체1(청주율량2지구 1공구)" xfId="6141"/>
    <cellStyle name="_적격(화산) _견적업체1(호남지선)" xfId="6142"/>
    <cellStyle name="_적격(화산) _견적업체명부" xfId="6143"/>
    <cellStyle name="_적격(화산) _견적업체명부(김포양촌4공구)" xfId="6144"/>
    <cellStyle name="_적격(화산) _광주평동실행" xfId="1197"/>
    <cellStyle name="_적격(화산) _광주평동품의1" xfId="1198"/>
    <cellStyle name="_적격(화산) _국도3호선투찰서(11477004000)" xfId="6145"/>
    <cellStyle name="_적격(화산) _국도3호선투찰서(11477004000)_내역서(오산세교 3공구)" xfId="6146"/>
    <cellStyle name="_적격(화산) _기장하수실행1" xfId="1199"/>
    <cellStyle name="_적격(화산) _내역(02.04.16)선우대교" xfId="6147"/>
    <cellStyle name="_적격(화산) _내역(02.04.16)선우대교_☆남악2-3공구가실행" xfId="6148"/>
    <cellStyle name="_적격(화산) _내역(02.04.16)선우대교_☆남악2-3공구가실행_3-1(금강)-여의도 세우회관 철거공사" xfId="6149"/>
    <cellStyle name="_적격(화산) _내역(02.04.16)선우대교_☆남악2-3공구가실행_견적" xfId="6150"/>
    <cellStyle name="_적격(화산) _내역(02.04.16)선우대교_3-1(금강)-여의도 세우회관 철거공사" xfId="6151"/>
    <cellStyle name="_적격(화산) _내역(02.04.16)선우대교_견적" xfId="6152"/>
    <cellStyle name="_적격(화산) _내역(02.04.17)선우대교" xfId="6153"/>
    <cellStyle name="_적격(화산) _내역(02.04.17)선우대교_☆남악2-3공구가실행" xfId="6154"/>
    <cellStyle name="_적격(화산) _내역(02.04.17)선우대교_☆남악2-3공구가실행_3-1(금강)-여의도 세우회관 철거공사" xfId="6155"/>
    <cellStyle name="_적격(화산) _내역(02.04.17)선우대교_☆남악2-3공구가실행_견적" xfId="6156"/>
    <cellStyle name="_적격(화산) _내역(02.04.17)선우대교_3-1(금강)-여의도 세우회관 철거공사" xfId="6157"/>
    <cellStyle name="_적격(화산) _내역(02.04.17)선우대교_견적" xfId="6158"/>
    <cellStyle name="_적격(화산) _내역(02.04.17)추모공원" xfId="6159"/>
    <cellStyle name="_적격(화산) _내역(02.04.17)추모공원_☆남악2-3공구가실행" xfId="6160"/>
    <cellStyle name="_적격(화산) _내역(02.04.17)추모공원_☆남악2-3공구가실행_3-1(금강)-여의도 세우회관 철거공사" xfId="6161"/>
    <cellStyle name="_적격(화산) _내역(02.04.17)추모공원_☆남악2-3공구가실행_견적" xfId="6162"/>
    <cellStyle name="_적격(화산) _내역(02.04.17)추모공원_3-1(금강)-여의도 세우회관 철거공사" xfId="6163"/>
    <cellStyle name="_적격(화산) _내역(02.04.17)추모공원_견적" xfId="6164"/>
    <cellStyle name="_적격(화산) _내역(02.09.30)신령-영천(2공구)" xfId="6165"/>
    <cellStyle name="_적격(화산) _내역(02.09.30)신령-영천(2공구)_☆남악2-3공구가실행" xfId="6166"/>
    <cellStyle name="_적격(화산) _내역(02.09.30)신령-영천(2공구)_☆남악2-3공구가실행_3-1(금강)-여의도 세우회관 철거공사" xfId="6167"/>
    <cellStyle name="_적격(화산) _내역(02.09.30)신령-영천(2공구)_☆남악2-3공구가실행_견적" xfId="6168"/>
    <cellStyle name="_적격(화산) _내역(02.09.30)신령-영천(2공구)_3-1(금강)-여의도 세우회관 철거공사" xfId="6169"/>
    <cellStyle name="_적격(화산) _내역(02.09.30)신령-영천(2공구)_견적" xfId="6170"/>
    <cellStyle name="_적격(화산) _내역(02.10.14)신령-영천(2공구)-0.3312" xfId="6171"/>
    <cellStyle name="_적격(화산) _내역(02.10.14)신령-영천(2공구)-0.3312_☆남악2-3공구가실행" xfId="6172"/>
    <cellStyle name="_적격(화산) _내역(02.10.14)신령-영천(2공구)-0.3312_☆남악2-3공구가실행_3-1(금강)-여의도 세우회관 철거공사" xfId="6173"/>
    <cellStyle name="_적격(화산) _내역(02.10.14)신령-영천(2공구)-0.3312_☆남악2-3공구가실행_견적" xfId="6174"/>
    <cellStyle name="_적격(화산) _내역(02.10.14)신령-영천(2공구)-0.3312_3-1(금강)-여의도 세우회관 철거공사" xfId="6175"/>
    <cellStyle name="_적격(화산) _내역(02.10.14)신령-영천(2공구)-0.3312_견적" xfId="6176"/>
    <cellStyle name="_적격(화산) _내역(02.11.07)강변북로(청담대교-성수대교)확장공사" xfId="6177"/>
    <cellStyle name="_적격(화산) _내역(02.11.07)강변북로(청담대교-성수대교)확장공사_☆남악2-3공구가실행" xfId="6178"/>
    <cellStyle name="_적격(화산) _내역(02.11.07)강변북로(청담대교-성수대교)확장공사_☆남악2-3공구가실행_3-1(금강)-여의도 세우회관 철거공사" xfId="6179"/>
    <cellStyle name="_적격(화산) _내역(02.11.07)강변북로(청담대교-성수대교)확장공사_☆남악2-3공구가실행_견적" xfId="6180"/>
    <cellStyle name="_적격(화산) _내역(02.11.07)강변북로(청담대교-성수대교)확장공사_3-1(금강)-여의도 세우회관 철거공사" xfId="6181"/>
    <cellStyle name="_적격(화산) _내역(02.11.07)강변북로(청담대교-성수대교)확장공사_견적" xfId="6182"/>
    <cellStyle name="_적격(화산) _내역(02.11.27)무안~광주간 건설공사(제2공구)투찰" xfId="6183"/>
    <cellStyle name="_적격(화산) _내역(02.11.27)무안~광주간 건설공사(제2공구)투찰_☆남악2-3공구가실행" xfId="6184"/>
    <cellStyle name="_적격(화산) _내역(02.11.27)무안~광주간 건설공사(제2공구)투찰_☆남악2-3공구가실행_3-1(금강)-여의도 세우회관 철거공사" xfId="6185"/>
    <cellStyle name="_적격(화산) _내역(02.11.27)무안~광주간 건설공사(제2공구)투찰_☆남악2-3공구가실행_견적" xfId="6186"/>
    <cellStyle name="_적격(화산) _내역(02.11.27)무안~광주간 건설공사(제2공구)투찰_3-1(금강)-여의도 세우회관 철거공사" xfId="6187"/>
    <cellStyle name="_적격(화산) _내역(02.11.27)무안~광주간 건설공사(제2공구)투찰_견적" xfId="6188"/>
    <cellStyle name="_적격(화산) _내역서(오산세교 3공구)" xfId="6189"/>
    <cellStyle name="_적격(화산) _단가산출근거" xfId="1200"/>
    <cellStyle name="_적격(화산) _단가산출근거_▒ 산출근거모음" xfId="1201"/>
    <cellStyle name="_적격(화산) _단가승인양식" xfId="1202"/>
    <cellStyle name="_적격(화산) _대림거제09-05(감독지시서 관련)" xfId="1203"/>
    <cellStyle name="_적격(화산) _대안투찰내역(0221)" xfId="6190"/>
    <cellStyle name="_적격(화산) _대안투찰내역(0221)_3-1(금강)-여의도 세우회관 철거공사" xfId="6191"/>
    <cellStyle name="_적격(화산) _대안투찰내역(0221)_견적" xfId="6192"/>
    <cellStyle name="_적격(화산) _대안투찰내역(0223)" xfId="6193"/>
    <cellStyle name="_적격(화산) _대안투찰내역(0223)_3-1(금강)-여의도 세우회관 철거공사" xfId="6194"/>
    <cellStyle name="_적격(화산) _대안투찰내역(0223)_견적" xfId="6195"/>
    <cellStyle name="_적격(화산) _대안투찰내역(확정본0226)" xfId="6196"/>
    <cellStyle name="_적격(화산) _대안투찰내역(확정본0226)_3-1(금강)-여의도 세우회관 철거공사" xfId="6197"/>
    <cellStyle name="_적격(화산) _대안투찰내역(확정본0226)_견적" xfId="6198"/>
    <cellStyle name="_적격(화산) _대호" xfId="1204"/>
    <cellStyle name="_적격(화산) _대호_2007년 선급금" xfId="1205"/>
    <cellStyle name="_적격(화산) _대호_2009년 선금급 사용 계획서" xfId="1206"/>
    <cellStyle name="_적격(화산) _대호_견적업체(행정중심복합도시)" xfId="6199"/>
    <cellStyle name="_적격(화산) _대호_견적업체1(청주율량2지구 1공구)" xfId="6200"/>
    <cellStyle name="_적격(화산) _대호_견적업체1(호남지선)" xfId="6201"/>
    <cellStyle name="_적격(화산) _대호_견적업체명부" xfId="6202"/>
    <cellStyle name="_적격(화산) _대호_견적업체명부(김포양촌4공구)" xfId="6203"/>
    <cellStyle name="_적격(화산) _대호_대림거제09-05(감독지시서 관련)" xfId="1207"/>
    <cellStyle name="_적격(화산) _도급실행0211" xfId="6204"/>
    <cellStyle name="_적격(화산) _도급실행0211_3-1(금강)-여의도 세우회관 철거공사" xfId="6205"/>
    <cellStyle name="_적격(화산) _도급실행0211_견적" xfId="6206"/>
    <cellStyle name="_적격(화산) _문곡무릉" xfId="6207"/>
    <cellStyle name="_적격(화산) _문곡무릉_내역서(오산세교 3공구)" xfId="6208"/>
    <cellStyle name="_적격(화산) _배전변경실행" xfId="1208"/>
    <cellStyle name="_적격(화산) _본실행_매립" xfId="1209"/>
    <cellStyle name="_적격(화산) _부대입찰사선정품의" xfId="1210"/>
    <cellStyle name="_적격(화산) _부대입찰사선정품의_가실행 및 총괄(선진포항)" xfId="1211"/>
    <cellStyle name="_적격(화산) _부사장님보고" xfId="1212"/>
    <cellStyle name="_적격(화산) _부사장님보고_2002경영전략회의" xfId="1213"/>
    <cellStyle name="_적격(화산) _부사장님보고_2002년도경영계획" xfId="1214"/>
    <cellStyle name="_적격(화산) _부사장님보고_생산성2002" xfId="1215"/>
    <cellStyle name="_적격(화산) _부사장님보고_현장공사현황" xfId="1216"/>
    <cellStyle name="_적격(화산) _부사장님보고_현장공사현황(공동사)" xfId="1217"/>
    <cellStyle name="_적격(화산) _부사장님보고_현장공사현황(대내)" xfId="1218"/>
    <cellStyle name="_적격(화산) _부사장님보고_현장공사현황_2002년도경영계획" xfId="1219"/>
    <cellStyle name="_적격(화산) _부사장님보고_현장조직표" xfId="1220"/>
    <cellStyle name="_적격(화산) _부사장님보고_현장조직표_2002년도경영계획" xfId="1221"/>
    <cellStyle name="_적격(화산) _부사장님보고_현장현황(공동사)" xfId="1222"/>
    <cellStyle name="_적격(화산) _부사장님보고_현장현황(사장님)" xfId="1223"/>
    <cellStyle name="_적격(화산) _부산정관2공구투철서" xfId="6209"/>
    <cellStyle name="_적격(화산) _부산정관2공구투철서_내역서(오산세교 3공구)" xfId="6210"/>
    <cellStyle name="_적격(화산) _부산정관투찰서1111" xfId="6211"/>
    <cellStyle name="_적격(화산) _부산정관투찰서1111_내역서(오산세교 3공구)" xfId="6212"/>
    <cellStyle name="_적격(화산) _부산정관투찰서1111_부산정관2공구투철서" xfId="6213"/>
    <cellStyle name="_적격(화산) _부산정관투찰서1111_부산정관2공구투철서_내역서(오산세교 3공구)" xfId="6214"/>
    <cellStyle name="_적격(화산) _사전공사(토목본사검토) " xfId="1224"/>
    <cellStyle name="_적격(화산) _산근" xfId="1225"/>
    <cellStyle name="_적격(화산) _산근_050707 전체내역서(최초)" xfId="1226"/>
    <cellStyle name="_적격(화산) _산근_050716 하도분개" xfId="1227"/>
    <cellStyle name="_적격(화산) _삼안분견적" xfId="1228"/>
    <cellStyle name="_적격(화산) _선우대교투찰내역서" xfId="1229"/>
    <cellStyle name="_적격(화산) _선우대교투찰내역서_단가승인양식" xfId="1230"/>
    <cellStyle name="_적격(화산) _송도신도시1-1실행" xfId="6215"/>
    <cellStyle name="_적격(화산) _송도신도시1-1실행_내역서(오산세교 3공구)" xfId="6216"/>
    <cellStyle name="_적격(화산) _송학실행안" xfId="1231"/>
    <cellStyle name="_적격(화산) _송학하수투찰" xfId="1232"/>
    <cellStyle name="_적격(화산) _송학하수품의(설계넣고)" xfId="1233"/>
    <cellStyle name="_적격(화산) _신령영천1_입찰" xfId="1234"/>
    <cellStyle name="_적격(화산) _신령영천1_입찰_050707 전체내역서(최초)" xfId="1235"/>
    <cellStyle name="_적격(화산) _신령영천1_입찰_050716 하도분개" xfId="1236"/>
    <cellStyle name="_적격(화산) _실행변경(예상)보고서" xfId="1237"/>
    <cellStyle name="_적격(화산) _실행변경(예상)보고서_단가승인양식" xfId="1238"/>
    <cellStyle name="_적격(화산) _실행예산(변경)" xfId="1239"/>
    <cellStyle name="_적격(화산) _전체분내역서" xfId="1240"/>
    <cellStyle name="_적격(화산) _전체분내역서_단가승인양식" xfId="1241"/>
    <cellStyle name="_적격(화산) _제2주택지투찰서" xfId="6217"/>
    <cellStyle name="_적격(화산) _제2주택지투찰서_국도3호선투찰서(11477004000)" xfId="6218"/>
    <cellStyle name="_적격(화산) _제2주택지투찰서_국도3호선투찰서(11477004000)_내역서(오산세교 3공구)" xfId="6219"/>
    <cellStyle name="_적격(화산) _제2주택지투찰서_내역서(오산세교 3공구)" xfId="6220"/>
    <cellStyle name="_적격(화산) _제2주택지투찰서_부산정관2공구투철서" xfId="6221"/>
    <cellStyle name="_적격(화산) _제2주택지투찰서_부산정관2공구투철서_내역서(오산세교 3공구)" xfId="6222"/>
    <cellStyle name="_적격(화산) _제2주택지투찰서_부산정관투찰서1111" xfId="6223"/>
    <cellStyle name="_적격(화산) _제2주택지투찰서_부산정관투찰서1111_내역서(오산세교 3공구)" xfId="6224"/>
    <cellStyle name="_적격(화산) _제2주택지투찰서_부산정관투찰서1111_부산정관2공구투철서" xfId="6225"/>
    <cellStyle name="_적격(화산) _제2주택지투찰서_부산정관투찰서1111_부산정관2공구투철서_내역서(오산세교 3공구)" xfId="6226"/>
    <cellStyle name="_적격(화산) _제2주택지투찰서_탄천변견적(교통신호등)" xfId="6227"/>
    <cellStyle name="_적격(화산) _제2주택지투찰서_탄천변견적(교통신호등)_국도3호선투찰서(11477004000)" xfId="6228"/>
    <cellStyle name="_적격(화산) _제2주택지투찰서_탄천변견적(교통신호등)_국도3호선투찰서(11477004000)_내역서(오산세교 3공구)" xfId="6229"/>
    <cellStyle name="_적격(화산) _제2주택지투찰서_탄천변견적(교통신호등)_내역서(오산세교 3공구)" xfId="6230"/>
    <cellStyle name="_적격(화산) _제2주택지투찰서_탄천변견적(교통신호등)_부산정관2공구투철서" xfId="6231"/>
    <cellStyle name="_적격(화산) _제2주택지투찰서_탄천변견적(교통신호등)_부산정관2공구투철서_내역서(오산세교 3공구)" xfId="6232"/>
    <cellStyle name="_적격(화산) _제2주택지투찰서_탄천변견적(교통신호등)_부산정관투찰서1111" xfId="6233"/>
    <cellStyle name="_적격(화산) _제2주택지투찰서_탄천변견적(교통신호등)_부산정관투찰서1111_내역서(오산세교 3공구)" xfId="6234"/>
    <cellStyle name="_적격(화산) _제2주택지투찰서_탄천변견적(교통신호등)_부산정관투찰서1111_부산정관2공구투철서" xfId="6235"/>
    <cellStyle name="_적격(화산) _제2주택지투찰서_탄천변견적(교통신호등)_부산정관투찰서1111_부산정관2공구투철서_내역서(오산세교 3공구)" xfId="6236"/>
    <cellStyle name="_적격(화산) _제2주택지투찰서999" xfId="6237"/>
    <cellStyle name="_적격(화산) _제2주택지투찰서999_국도3호선투찰서(11477004000)" xfId="6238"/>
    <cellStyle name="_적격(화산) _제2주택지투찰서999_국도3호선투찰서(11477004000)_내역서(오산세교 3공구)" xfId="6239"/>
    <cellStyle name="_적격(화산) _제2주택지투찰서999_내역서(오산세교 3공구)" xfId="6240"/>
    <cellStyle name="_적격(화산) _제2주택지투찰서999_부산정관2공구투철서" xfId="6241"/>
    <cellStyle name="_적격(화산) _제2주택지투찰서999_부산정관2공구투철서_내역서(오산세교 3공구)" xfId="6242"/>
    <cellStyle name="_적격(화산) _제2주택지투찰서999_부산정관투찰서1111" xfId="6243"/>
    <cellStyle name="_적격(화산) _제2주택지투찰서999_부산정관투찰서1111_내역서(오산세교 3공구)" xfId="6244"/>
    <cellStyle name="_적격(화산) _제2주택지투찰서999_부산정관투찰서1111_부산정관2공구투철서" xfId="6245"/>
    <cellStyle name="_적격(화산) _제2주택지투찰서999_부산정관투찰서1111_부산정관2공구투철서_내역서(오산세교 3공구)" xfId="6246"/>
    <cellStyle name="_적격(화산) _제2주택지투찰서999_탄천변견적(교통신호등)" xfId="6247"/>
    <cellStyle name="_적격(화산) _제2주택지투찰서999_탄천변견적(교통신호등)_국도3호선투찰서(11477004000)" xfId="6248"/>
    <cellStyle name="_적격(화산) _제2주택지투찰서999_탄천변견적(교통신호등)_국도3호선투찰서(11477004000)_내역서(오산세교 3공구)" xfId="6249"/>
    <cellStyle name="_적격(화산) _제2주택지투찰서999_탄천변견적(교통신호등)_내역서(오산세교 3공구)" xfId="6250"/>
    <cellStyle name="_적격(화산) _제2주택지투찰서999_탄천변견적(교통신호등)_부산정관2공구투철서" xfId="6251"/>
    <cellStyle name="_적격(화산) _제2주택지투찰서999_탄천변견적(교통신호등)_부산정관2공구투철서_내역서(오산세교 3공구)" xfId="6252"/>
    <cellStyle name="_적격(화산) _제2주택지투찰서999_탄천변견적(교통신호등)_부산정관투찰서1111" xfId="6253"/>
    <cellStyle name="_적격(화산) _제2주택지투찰서999_탄천변견적(교통신호등)_부산정관투찰서1111_내역서(오산세교 3공구)" xfId="6254"/>
    <cellStyle name="_적격(화산) _제2주택지투찰서999_탄천변견적(교통신호등)_부산정관투찰서1111_부산정관2공구투철서" xfId="6255"/>
    <cellStyle name="_적격(화산) _제2주택지투찰서999_탄천변견적(교통신호등)_부산정관투찰서1111_부산정관2공구투철서_내역서(오산세교 3공구)" xfId="6256"/>
    <cellStyle name="_적격(화산) _조0203(1000억이상)" xfId="1242"/>
    <cellStyle name="_적격(화산) _조0203(1000억이상)_2007년 선급금" xfId="1243"/>
    <cellStyle name="_적격(화산) _조0203(1000억이상)_2009년 선금급 사용 계획서" xfId="1244"/>
    <cellStyle name="_적격(화산) _조0203(1000억이상)_견적업체(행정중심복합도시)" xfId="6257"/>
    <cellStyle name="_적격(화산) _조0203(1000억이상)_견적업체1(청주율량2지구 1공구)" xfId="6258"/>
    <cellStyle name="_적격(화산) _조0203(1000억이상)_견적업체1(호남지선)" xfId="6259"/>
    <cellStyle name="_적격(화산) _조0203(1000억이상)_견적업체명부" xfId="6260"/>
    <cellStyle name="_적격(화산) _조0203(1000억이상)_견적업체명부(김포양촌4공구)" xfId="6261"/>
    <cellStyle name="_적격(화산) _조0203(1000억이상)_국도3호선투찰서(11477004000)" xfId="6262"/>
    <cellStyle name="_적격(화산) _조0203(1000억이상)_국도3호선투찰서(11477004000)_내역서(오산세교 3공구)" xfId="6263"/>
    <cellStyle name="_적격(화산) _조0203(1000억이상)_내역서(오산세교 3공구)" xfId="6264"/>
    <cellStyle name="_적격(화산) _조0203(1000억이상)_대림거제09-05(감독지시서 관련)" xfId="1245"/>
    <cellStyle name="_적격(화산) _조0203(1000억이상)_부산정관2공구투철서" xfId="6265"/>
    <cellStyle name="_적격(화산) _조0203(1000억이상)_부산정관2공구투철서_내역서(오산세교 3공구)" xfId="6266"/>
    <cellStyle name="_적격(화산) _조0203(1000억이상)_부산정관투찰서1111" xfId="6267"/>
    <cellStyle name="_적격(화산) _조0203(1000억이상)_부산정관투찰서1111_내역서(오산세교 3공구)" xfId="6268"/>
    <cellStyle name="_적격(화산) _조0203(1000억이상)_부산정관투찰서1111_부산정관2공구투철서" xfId="6269"/>
    <cellStyle name="_적격(화산) _조0203(1000억이상)_부산정관투찰서1111_부산정관2공구투철서_내역서(오산세교 3공구)" xfId="6270"/>
    <cellStyle name="_적격(화산) _조0203(1000억이상)_제2주택지투찰서" xfId="6271"/>
    <cellStyle name="_적격(화산) _조0203(1000억이상)_제2주택지투찰서_국도3호선투찰서(11477004000)" xfId="6272"/>
    <cellStyle name="_적격(화산) _조0203(1000억이상)_제2주택지투찰서_국도3호선투찰서(11477004000)_내역서(오산세교 3공구)" xfId="6273"/>
    <cellStyle name="_적격(화산) _조0203(1000억이상)_제2주택지투찰서_내역서(오산세교 3공구)" xfId="6274"/>
    <cellStyle name="_적격(화산) _조0203(1000억이상)_제2주택지투찰서_부산정관2공구투철서" xfId="6275"/>
    <cellStyle name="_적격(화산) _조0203(1000억이상)_제2주택지투찰서_부산정관2공구투철서_내역서(오산세교 3공구)" xfId="6276"/>
    <cellStyle name="_적격(화산) _조0203(1000억이상)_제2주택지투찰서_부산정관투찰서1111" xfId="6277"/>
    <cellStyle name="_적격(화산) _조0203(1000억이상)_제2주택지투찰서_부산정관투찰서1111_내역서(오산세교 3공구)" xfId="6278"/>
    <cellStyle name="_적격(화산) _조0203(1000억이상)_제2주택지투찰서_부산정관투찰서1111_부산정관2공구투철서" xfId="6279"/>
    <cellStyle name="_적격(화산) _조0203(1000억이상)_제2주택지투찰서_부산정관투찰서1111_부산정관2공구투철서_내역서(오산세교 3공구)" xfId="6280"/>
    <cellStyle name="_적격(화산) _조0203(1000억이상)_제2주택지투찰서_탄천변견적(교통신호등)" xfId="6281"/>
    <cellStyle name="_적격(화산) _조0203(1000억이상)_제2주택지투찰서_탄천변견적(교통신호등)_국도3호선투찰서(11477004000)" xfId="6282"/>
    <cellStyle name="_적격(화산) _조0203(1000억이상)_제2주택지투찰서_탄천변견적(교통신호등)_국도3호선투찰서(11477004000)_내역서(오산세교 3공구)" xfId="6283"/>
    <cellStyle name="_적격(화산) _조0203(1000억이상)_제2주택지투찰서_탄천변견적(교통신호등)_내역서(오산세교 3공구)" xfId="6284"/>
    <cellStyle name="_적격(화산) _조0203(1000억이상)_제2주택지투찰서_탄천변견적(교통신호등)_부산정관2공구투철서" xfId="6285"/>
    <cellStyle name="_적격(화산) _조0203(1000억이상)_제2주택지투찰서_탄천변견적(교통신호등)_부산정관2공구투철서_내역서(오산세교 3공구)" xfId="6286"/>
    <cellStyle name="_적격(화산) _조0203(1000억이상)_제2주택지투찰서_탄천변견적(교통신호등)_부산정관투찰서1111" xfId="6287"/>
    <cellStyle name="_적격(화산) _조0203(1000억이상)_제2주택지투찰서_탄천변견적(교통신호등)_부산정관투찰서1111_내역서(오산세교 3공구)" xfId="6288"/>
    <cellStyle name="_적격(화산) _조0203(1000억이상)_제2주택지투찰서_탄천변견적(교통신호등)_부산정관투찰서1111_부산정관2공구투철서" xfId="6289"/>
    <cellStyle name="_적격(화산) _조0203(1000억이상)_제2주택지투찰서_탄천변견적(교통신호등)_부산정관투찰서1111_부산정관2공구투철서_내역서(오산세교 3공구)" xfId="6290"/>
    <cellStyle name="_적격(화산) _조0203(1000억이상)_제2주택지투찰서999" xfId="6291"/>
    <cellStyle name="_적격(화산) _조0203(1000억이상)_제2주택지투찰서999_국도3호선투찰서(11477004000)" xfId="6292"/>
    <cellStyle name="_적격(화산) _조0203(1000억이상)_제2주택지투찰서999_국도3호선투찰서(11477004000)_내역서(오산세교 3공구)" xfId="6293"/>
    <cellStyle name="_적격(화산) _조0203(1000억이상)_제2주택지투찰서999_내역서(오산세교 3공구)" xfId="6294"/>
    <cellStyle name="_적격(화산) _조0203(1000억이상)_제2주택지투찰서999_부산정관2공구투철서" xfId="6295"/>
    <cellStyle name="_적격(화산) _조0203(1000억이상)_제2주택지투찰서999_부산정관2공구투철서_내역서(오산세교 3공구)" xfId="6296"/>
    <cellStyle name="_적격(화산) _조0203(1000억이상)_제2주택지투찰서999_부산정관투찰서1111" xfId="6297"/>
    <cellStyle name="_적격(화산) _조0203(1000억이상)_제2주택지투찰서999_부산정관투찰서1111_내역서(오산세교 3공구)" xfId="6298"/>
    <cellStyle name="_적격(화산) _조0203(1000억이상)_제2주택지투찰서999_부산정관투찰서1111_부산정관2공구투철서" xfId="6299"/>
    <cellStyle name="_적격(화산) _조0203(1000억이상)_제2주택지투찰서999_부산정관투찰서1111_부산정관2공구투철서_내역서(오산세교 3공구)" xfId="6300"/>
    <cellStyle name="_적격(화산) _조0203(1000억이상)_제2주택지투찰서999_탄천변견적(교통신호등)" xfId="6301"/>
    <cellStyle name="_적격(화산) _조0203(1000억이상)_제2주택지투찰서999_탄천변견적(교통신호등)_국도3호선투찰서(11477004000)" xfId="6302"/>
    <cellStyle name="_적격(화산) _조0203(1000억이상)_제2주택지투찰서999_탄천변견적(교통신호등)_국도3호선투찰서(11477004000)_내역서(오산세교 3공구)" xfId="6303"/>
    <cellStyle name="_적격(화산) _조0203(1000억이상)_제2주택지투찰서999_탄천변견적(교통신호등)_내역서(오산세교 3공구)" xfId="6304"/>
    <cellStyle name="_적격(화산) _조0203(1000억이상)_제2주택지투찰서999_탄천변견적(교통신호등)_부산정관2공구투철서" xfId="6305"/>
    <cellStyle name="_적격(화산) _조0203(1000억이상)_제2주택지투찰서999_탄천변견적(교통신호등)_부산정관2공구투철서_내역서(오산세교 3공구)" xfId="6306"/>
    <cellStyle name="_적격(화산) _조0203(1000억이상)_제2주택지투찰서999_탄천변견적(교통신호등)_부산정관투찰서1111" xfId="6307"/>
    <cellStyle name="_적격(화산) _조0203(1000억이상)_제2주택지투찰서999_탄천변견적(교통신호등)_부산정관투찰서1111_내역서(오산세교 3공구)" xfId="6308"/>
    <cellStyle name="_적격(화산) _조0203(1000억이상)_제2주택지투찰서999_탄천변견적(교통신호등)_부산정관투찰서1111_부산정관2공구투철서" xfId="6309"/>
    <cellStyle name="_적격(화산) _조0203(1000억이상)_제2주택지투찰서999_탄천변견적(교통신호등)_부산정관투찰서1111_부산정관2공구투철서_내역서(오산세교 3공구)" xfId="6310"/>
    <cellStyle name="_적격(화산) _조0203(1000억이상)_탄천변견적(교통신호등)" xfId="6311"/>
    <cellStyle name="_적격(화산) _조0203(1000억이상)_탄천변견적(교통신호등)_국도3호선투찰서(11477004000)" xfId="6312"/>
    <cellStyle name="_적격(화산) _조0203(1000억이상)_탄천변견적(교통신호등)_국도3호선투찰서(11477004000)_내역서(오산세교 3공구)" xfId="6313"/>
    <cellStyle name="_적격(화산) _조0203(1000억이상)_탄천변견적(교통신호등)_내역서(오산세교 3공구)" xfId="6314"/>
    <cellStyle name="_적격(화산) _조0203(1000억이상)_탄천변견적(교통신호등)_부산정관2공구투철서" xfId="6315"/>
    <cellStyle name="_적격(화산) _조0203(1000억이상)_탄천변견적(교통신호등)_부산정관2공구투철서_내역서(오산세교 3공구)" xfId="6316"/>
    <cellStyle name="_적격(화산) _조0203(1000억이상)_탄천변견적(교통신호등)_부산정관투찰서1111" xfId="6317"/>
    <cellStyle name="_적격(화산) _조0203(1000억이상)_탄천변견적(교통신호등)_부산정관투찰서1111_내역서(오산세교 3공구)" xfId="6318"/>
    <cellStyle name="_적격(화산) _조0203(1000억이상)_탄천변견적(교통신호등)_부산정관투찰서1111_부산정관2공구투철서" xfId="6319"/>
    <cellStyle name="_적격(화산) _조0203(1000억이상)_탄천변견적(교통신호등)_부산정관투찰서1111_부산정관2공구투철서_내역서(오산세교 3공구)" xfId="6320"/>
    <cellStyle name="_적격(화산) _청계천_견적실행(본사)" xfId="1246"/>
    <cellStyle name="_적격(화산) _탄천변견적(교통신호등)" xfId="6321"/>
    <cellStyle name="_적격(화산) _탄천변견적(교통신호등)_국도3호선투찰서(11477004000)" xfId="6322"/>
    <cellStyle name="_적격(화산) _탄천변견적(교통신호등)_국도3호선투찰서(11477004000)_내역서(오산세교 3공구)" xfId="6323"/>
    <cellStyle name="_적격(화산) _탄천변견적(교통신호등)_내역서(오산세교 3공구)" xfId="6324"/>
    <cellStyle name="_적격(화산) _탄천변견적(교통신호등)_부산정관2공구투철서" xfId="6325"/>
    <cellStyle name="_적격(화산) _탄천변견적(교통신호등)_부산정관2공구투철서_내역서(오산세교 3공구)" xfId="6326"/>
    <cellStyle name="_적격(화산) _탄천변견적(교통신호등)_부산정관투찰서1111" xfId="6327"/>
    <cellStyle name="_적격(화산) _탄천변견적(교통신호등)_부산정관투찰서1111_내역서(오산세교 3공구)" xfId="6328"/>
    <cellStyle name="_적격(화산) _탄천변견적(교통신호등)_부산정관투찰서1111_부산정관2공구투철서" xfId="6329"/>
    <cellStyle name="_적격(화산) _탄천변견적(교통신호등)_부산정관투찰서1111_부산정관2공구투철서_내역서(오산세교 3공구)" xfId="6330"/>
    <cellStyle name="_적격(화산) _탐진댐간접비" xfId="1247"/>
    <cellStyle name="_적격(화산) _투찰(안덕대정)" xfId="1248"/>
    <cellStyle name="_적격(화산) _투찰(안덕대정)_▒ 산출근거모음" xfId="1249"/>
    <cellStyle name="_적격(화산) _투찰(안덕대정)_050707 전체내역서(최초)" xfId="1250"/>
    <cellStyle name="_적격(화산) _투찰(안덕대정)_050716 하도분개" xfId="1251"/>
    <cellStyle name="_적격(화산) _투찰(안덕대정)_견적" xfId="1252"/>
    <cellStyle name="_적격(화산) _투찰(안덕대정)_견적(울산남방파제)" xfId="1253"/>
    <cellStyle name="_적격(화산) _투찰(안덕대정)_견적_050707 전체내역서(최초)" xfId="1254"/>
    <cellStyle name="_적격(화산) _투찰(안덕대정)_견적_050716 하도분개" xfId="1255"/>
    <cellStyle name="_적격(화산) _투찰(안덕대정)_단가산출근거" xfId="1256"/>
    <cellStyle name="_적격(화산) _투찰(안덕대정)_단가산출근거_▒ 산출근거모음" xfId="1257"/>
    <cellStyle name="_적격(화산) _투찰(안덕대정)_단가승인양식" xfId="1258"/>
    <cellStyle name="_적격(화산) _투찰(안덕대정)_배전변경실행" xfId="1259"/>
    <cellStyle name="_적격(화산) _투찰(안덕대정)_본실행_매립" xfId="1260"/>
    <cellStyle name="_적격(화산) _투찰(안덕대정)_산근" xfId="1261"/>
    <cellStyle name="_적격(화산) _투찰(안덕대정)_산근_050707 전체내역서(최초)" xfId="1262"/>
    <cellStyle name="_적격(화산) _투찰(안덕대정)_산근_050716 하도분개" xfId="1263"/>
    <cellStyle name="_적격(화산) _투찰(안덕대정)_실행변경(예상)보고서" xfId="1264"/>
    <cellStyle name="_적격(화산) _투찰(안덕대정)_실행변경(예상)보고서_단가승인양식" xfId="1265"/>
    <cellStyle name="_적격(화산) _투찰(안덕대정)_실행예산(변경)" xfId="1266"/>
    <cellStyle name="_적격(화산) _투찰(안덕대정)_투찰_대둔산" xfId="1267"/>
    <cellStyle name="_적격(화산) _투찰(안덕대정)_투찰_대둔산_050707 전체내역서(최초)" xfId="1268"/>
    <cellStyle name="_적격(화산) _투찰(안덕대정)_투찰_대둔산_050716 하도분개" xfId="1269"/>
    <cellStyle name="_적격(화산) _투찰(안덕대정)1" xfId="1270"/>
    <cellStyle name="_적격(화산) _투찰(안덕대정)1_▒ 산출근거모음" xfId="1271"/>
    <cellStyle name="_적격(화산) _투찰(안덕대정)1_050707 전체내역서(최초)" xfId="1272"/>
    <cellStyle name="_적격(화산) _투찰(안덕대정)1_050716 하도분개" xfId="1273"/>
    <cellStyle name="_적격(화산) _투찰(안덕대정)1_견적" xfId="1274"/>
    <cellStyle name="_적격(화산) _투찰(안덕대정)1_견적(울산남방파제)" xfId="1275"/>
    <cellStyle name="_적격(화산) _투찰(안덕대정)1_견적_050707 전체내역서(최초)" xfId="1276"/>
    <cellStyle name="_적격(화산) _투찰(안덕대정)1_견적_050716 하도분개" xfId="1277"/>
    <cellStyle name="_적격(화산) _투찰(안덕대정)1_단가산출근거" xfId="1278"/>
    <cellStyle name="_적격(화산) _투찰(안덕대정)1_단가산출근거_▒ 산출근거모음" xfId="1279"/>
    <cellStyle name="_적격(화산) _투찰(안덕대정)1_단가승인양식" xfId="1280"/>
    <cellStyle name="_적격(화산) _투찰(안덕대정)1_배전변경실행" xfId="1281"/>
    <cellStyle name="_적격(화산) _투찰(안덕대정)1_본실행_매립" xfId="1282"/>
    <cellStyle name="_적격(화산) _투찰(안덕대정)1_산근" xfId="1283"/>
    <cellStyle name="_적격(화산) _투찰(안덕대정)1_산근_050707 전체내역서(최초)" xfId="1284"/>
    <cellStyle name="_적격(화산) _투찰(안덕대정)1_산근_050716 하도분개" xfId="1285"/>
    <cellStyle name="_적격(화산) _투찰(안덕대정)1_실행변경(예상)보고서" xfId="1286"/>
    <cellStyle name="_적격(화산) _투찰(안덕대정)1_실행변경(예상)보고서_단가승인양식" xfId="1287"/>
    <cellStyle name="_적격(화산) _투찰(안덕대정)1_실행예산(변경)" xfId="1288"/>
    <cellStyle name="_적격(화산) _투찰(안덕대정)1_투찰_대둔산" xfId="1289"/>
    <cellStyle name="_적격(화산) _투찰(안덕대정)1_투찰_대둔산_050707 전체내역서(최초)" xfId="1290"/>
    <cellStyle name="_적격(화산) _투찰(안덕대정)1_투찰_대둔산_050716 하도분개" xfId="1291"/>
    <cellStyle name="_적격(화산) _투찰_대둔산" xfId="1292"/>
    <cellStyle name="_적격(화산) _투찰_대둔산_050707 전체내역서(최초)" xfId="1293"/>
    <cellStyle name="_적격(화산) _투찰_대둔산_050716 하도분개" xfId="1294"/>
    <cellStyle name="_적격(화산) _투찰내역" xfId="1295"/>
    <cellStyle name="_적격(화산) _투찰내역_050707 전체내역서(최초)" xfId="1296"/>
    <cellStyle name="_적격(화산) _투찰내역_050716 하도분개" xfId="1297"/>
    <cellStyle name="_적격(화산) _하도급분할" xfId="1298"/>
    <cellStyle name="_적격(화산) _하도급율" xfId="1299"/>
    <cellStyle name="_적격(화산) _하도변경현황" xfId="1300"/>
    <cellStyle name="_적격(화산) _현장문제점" xfId="1301"/>
    <cellStyle name="_적격(화산) _현장문제점_2002경영전략회의" xfId="1302"/>
    <cellStyle name="_적격(화산) _현장문제점_2002년도경영계획" xfId="1303"/>
    <cellStyle name="_적격(화산) _현장문제점_생산성2002" xfId="1304"/>
    <cellStyle name="_적격(화산) _현장문제점_현장공사현황" xfId="1305"/>
    <cellStyle name="_적격(화산) _현장문제점_현장공사현황(공동사)" xfId="1306"/>
    <cellStyle name="_적격(화산) _현장문제점_현장공사현황(대내)" xfId="1307"/>
    <cellStyle name="_적격(화산) _현장문제점_현장공사현황_2002년도경영계획" xfId="1308"/>
    <cellStyle name="_적격(화산) _현장문제점_현장조직표" xfId="1309"/>
    <cellStyle name="_적격(화산) _현장문제점_현장조직표_2002년도경영계획" xfId="1310"/>
    <cellStyle name="_적격(화산) _현장문제점_현장현황(공동사)" xfId="1311"/>
    <cellStyle name="_적격(화산) _현장문제점_현장현황(사장님)" xfId="1312"/>
    <cellStyle name="_적격(화산) _현황" xfId="1313"/>
    <cellStyle name="_적격(화산) _현황_2002경영전략회의" xfId="1314"/>
    <cellStyle name="_적격(화산) _현황_2002년도경영계획" xfId="1315"/>
    <cellStyle name="_적격(화산) _현황_생산성2002" xfId="1316"/>
    <cellStyle name="_적격(화산) _현황_현장공사현황" xfId="1317"/>
    <cellStyle name="_적격(화산) _현황_현장공사현황(공동사)" xfId="1318"/>
    <cellStyle name="_적격(화산) _현황_현장공사현황(대내)" xfId="1319"/>
    <cellStyle name="_적격(화산) _현황_현장공사현황_2002년도경영계획" xfId="1320"/>
    <cellStyle name="_적격(화산) _현황_현장조직표" xfId="1321"/>
    <cellStyle name="_적격(화산) _현황_현장조직표_2002년도경영계획" xfId="1322"/>
    <cellStyle name="_적격(화산) _현황_현장현황(공동사)" xfId="1323"/>
    <cellStyle name="_적격(화산) _현황_현장현황(사장님)" xfId="1324"/>
    <cellStyle name="_적격(화산) _호남권투찰1" xfId="1325"/>
    <cellStyle name="_적격(화산) _호남권투찰1_050707 전체내역서(최초)" xfId="1326"/>
    <cellStyle name="_적격(화산) _호남권투찰1_050716 하도분개" xfId="1327"/>
    <cellStyle name="_적용대가 확정수량_강변로" xfId="6331"/>
    <cellStyle name="_전기단가승인(1,2단계)" xfId="1328"/>
    <cellStyle name="_전기단가승인(1,2단계)_단가승인양식" xfId="1329"/>
    <cellStyle name="_전기방식 일위대가" xfId="1330"/>
    <cellStyle name="_전기방식 일위대가_사본 - 울산_내역서" xfId="1331"/>
    <cellStyle name="_전기방식 일위대가_울산_내역서" xfId="1332"/>
    <cellStyle name="_전체1회(금차2회)변경내역서(2003.12.)" xfId="1333"/>
    <cellStyle name="_전체내역서" xfId="6332"/>
    <cellStyle name="_전체변경내역서" xfId="1334"/>
    <cellStyle name="_전체분내역서" xfId="1335"/>
    <cellStyle name="_전체분내역서_단가승인양식" xfId="1336"/>
    <cellStyle name="_정원도급" xfId="1337"/>
    <cellStyle name="_정원도급_견적(울산남방파제)" xfId="1338"/>
    <cellStyle name="_정유1과 업무 추진 현황" xfId="6333"/>
    <cellStyle name="_제출용병천하수(지역관로1)" xfId="1339"/>
    <cellStyle name="_제출용병천하수(지역관로1)_광주평동실행" xfId="1340"/>
    <cellStyle name="_제출용병천하수(지역관로1)_광주평동품의1" xfId="1341"/>
    <cellStyle name="_제출용병천하수(지역관로1)_기장하수실행1" xfId="1342"/>
    <cellStyle name="_제출용병천하수(지역관로1)_송학실행안" xfId="1343"/>
    <cellStyle name="_제출용병천하수(지역관로1)_송학하수투찰" xfId="1344"/>
    <cellStyle name="_제출용병천하수(지역관로1)_송학하수품의(설계넣고)" xfId="1345"/>
    <cellStyle name="_준설 가실행예산(본사안)" xfId="1346"/>
    <cellStyle name="_지수(당초)" xfId="6334"/>
    <cellStyle name="_지전-원정" xfId="1347"/>
    <cellStyle name="_지질조사" xfId="1348"/>
    <cellStyle name="_지질조사_2.임목폐기물(1+340~1+446)" xfId="1349"/>
    <cellStyle name="_지질조사_건강, 연금 보험료" xfId="1350"/>
    <cellStyle name="_지질조사_임목폐" xfId="1351"/>
    <cellStyle name="_지질조사_임목폐기물(1+340~1+446)" xfId="1352"/>
    <cellStyle name="_지질조사_임목폐기물(신창교차로)" xfId="1353"/>
    <cellStyle name="_진해항견적" xfId="1354"/>
    <cellStyle name="_진해항산근" xfId="1355"/>
    <cellStyle name="_집행(1)" xfId="6335"/>
    <cellStyle name="_집행(1)_'2000 시공계획1(잔)" xfId="6336"/>
    <cellStyle name="_집행(1)_'2000 시공계획1(잔)_'2001사업계획(3)" xfId="6337"/>
    <cellStyle name="_집행(1)_'2000 시공계획1(잔)_'2001사업계획(3)_내역서(오산세교 3공구)" xfId="6338"/>
    <cellStyle name="_집행(1)_'2000 시공계획1(잔)_내역서(오산세교 3공구)" xfId="6339"/>
    <cellStyle name="_집행(1)_'2001사업계획(2)" xfId="6340"/>
    <cellStyle name="_집행(1)_'2001사업계획(2)_내역서(오산세교 3공구)" xfId="6341"/>
    <cellStyle name="_집행(1)_2002년영천도로(이대리)" xfId="6342"/>
    <cellStyle name="_집행(1)_2002년영천도로(이대리)_내역서(오산세교 3공구)" xfId="6343"/>
    <cellStyle name="_집행(1)_2002년영천도로시행" xfId="6344"/>
    <cellStyle name="_집행(1)_2002년영천도로시행_내역서(오산세교 3공구)" xfId="6345"/>
    <cellStyle name="_집행(1)_내역서(오산세교 3공구)" xfId="6346"/>
    <cellStyle name="_집행(1)_실행" xfId="6347"/>
    <cellStyle name="_집행(1)_실행_내역서(오산세교 3공구)" xfId="6348"/>
    <cellStyle name="_집행(1)_실행작성양식" xfId="6349"/>
    <cellStyle name="_집행(1)_실행작성양식 (1)" xfId="6350"/>
    <cellStyle name="_집행(1)_실행작성양식 (1)_'2001사업계획(3)" xfId="6351"/>
    <cellStyle name="_집행(1)_실행작성양식 (1)_'2001사업계획(3)_내역서(오산세교 3공구)" xfId="6352"/>
    <cellStyle name="_집행(1)_실행작성양식 (1)_내역서(오산세교 3공구)" xfId="6353"/>
    <cellStyle name="_집행(1)_실행작성양식 (1)_잔여실행" xfId="6354"/>
    <cellStyle name="_집행(1)_실행작성양식 (1)_잔여실행_내역서(오산세교 3공구)" xfId="6355"/>
    <cellStyle name="_집행(1)_실행작성양식 (1)_잔여실행_잔여실행" xfId="6356"/>
    <cellStyle name="_집행(1)_실행작성양식 (1)_잔여실행_잔여실행_내역서(오산세교 3공구)" xfId="6357"/>
    <cellStyle name="_집행(1)_실행작성양식_'2001사업계획(3)" xfId="6358"/>
    <cellStyle name="_집행(1)_실행작성양식_'2001사업계획(3)_내역서(오산세교 3공구)" xfId="6359"/>
    <cellStyle name="_집행(1)_실행작성양식_내역서(오산세교 3공구)" xfId="6360"/>
    <cellStyle name="_집행(1)_실행작성양식_잔여실행" xfId="6361"/>
    <cellStyle name="_집행(1)_실행작성양식_잔여실행_내역서(오산세교 3공구)" xfId="6362"/>
    <cellStyle name="_집행(1)_실행작성양식_잔여실행_잔여실행" xfId="6363"/>
    <cellStyle name="_집행(1)_실행작성양식_잔여실행_잔여실행_내역서(오산세교 3공구)" xfId="6364"/>
    <cellStyle name="_집행(1)_실행작성양식1" xfId="6365"/>
    <cellStyle name="_집행(1)_실행작성양식1_2002년영천도로(이대리)" xfId="6366"/>
    <cellStyle name="_집행(1)_실행작성양식1_2002년영천도로(이대리)_내역서(오산세교 3공구)" xfId="6367"/>
    <cellStyle name="_집행(1)_실행작성양식1_2002년영천도로시행" xfId="6368"/>
    <cellStyle name="_집행(1)_실행작성양식1_2002년영천도로시행_내역서(오산세교 3공구)" xfId="6369"/>
    <cellStyle name="_집행(1)_실행작성양식1_내역서(오산세교 3공구)" xfId="6370"/>
    <cellStyle name="_집행(1)_실행작성양식연습" xfId="6371"/>
    <cellStyle name="_집행(1)_실행작성양식연습_'2001사업계획(3)" xfId="6372"/>
    <cellStyle name="_집행(1)_실행작성양식연습_'2001사업계획(3)_내역서(오산세교 3공구)" xfId="6373"/>
    <cellStyle name="_집행(1)_실행작성양식연습_내역서(오산세교 3공구)" xfId="6374"/>
    <cellStyle name="_집행(1)_실행작성양식연습_잔여실행" xfId="6375"/>
    <cellStyle name="_집행(1)_실행작성양식연습_잔여실행_내역서(오산세교 3공구)" xfId="6376"/>
    <cellStyle name="_집행(1)_실행작성양식연습_잔여실행_잔여실행" xfId="6377"/>
    <cellStyle name="_집행(1)_실행작성양식연습_잔여실행_잔여실행_내역서(오산세교 3공구)" xfId="6378"/>
    <cellStyle name="_집행(1)_잔여실행" xfId="6379"/>
    <cellStyle name="_집행(1)_잔여실행_내역서(오산세교 3공구)" xfId="6380"/>
    <cellStyle name="_집행(1)_추풍령" xfId="6381"/>
    <cellStyle name="_집행(1)_추풍령_'2000 시공계획1(잔)" xfId="6382"/>
    <cellStyle name="_집행(1)_추풍령_'2000 시공계획1(잔)_'2001사업계획(3)" xfId="6383"/>
    <cellStyle name="_집행(1)_추풍령_'2000 시공계획1(잔)_'2001사업계획(3)_내역서(오산세교 3공구)" xfId="6384"/>
    <cellStyle name="_집행(1)_추풍령_'2000 시공계획1(잔)_내역서(오산세교 3공구)" xfId="6385"/>
    <cellStyle name="_집행(1)_추풍령_'2001사업계획(2)" xfId="6386"/>
    <cellStyle name="_집행(1)_추풍령_'2001사업계획(2)_내역서(오산세교 3공구)" xfId="6387"/>
    <cellStyle name="_집행(1)_추풍령_2002년영천도로(이대리)" xfId="6388"/>
    <cellStyle name="_집행(1)_추풍령_2002년영천도로(이대리)_내역서(오산세교 3공구)" xfId="6389"/>
    <cellStyle name="_집행(1)_추풍령_2002년영천도로시행" xfId="6390"/>
    <cellStyle name="_집행(1)_추풍령_2002년영천도로시행_내역서(오산세교 3공구)" xfId="6391"/>
    <cellStyle name="_집행(1)_추풍령_내역서(오산세교 3공구)" xfId="6392"/>
    <cellStyle name="_집행(1)_추풍령_실행" xfId="6393"/>
    <cellStyle name="_집행(1)_추풍령_실행_내역서(오산세교 3공구)" xfId="6394"/>
    <cellStyle name="_집행(1)_추풍령_실행작성양식" xfId="6395"/>
    <cellStyle name="_집행(1)_추풍령_실행작성양식 (1)" xfId="6396"/>
    <cellStyle name="_집행(1)_추풍령_실행작성양식 (1)_'2001사업계획(3)" xfId="6397"/>
    <cellStyle name="_집행(1)_추풍령_실행작성양식 (1)_'2001사업계획(3)_내역서(오산세교 3공구)" xfId="6398"/>
    <cellStyle name="_집행(1)_추풍령_실행작성양식 (1)_내역서(오산세교 3공구)" xfId="6399"/>
    <cellStyle name="_집행(1)_추풍령_실행작성양식 (1)_잔여실행" xfId="6400"/>
    <cellStyle name="_집행(1)_추풍령_실행작성양식 (1)_잔여실행_내역서(오산세교 3공구)" xfId="6401"/>
    <cellStyle name="_집행(1)_추풍령_실행작성양식 (1)_잔여실행_잔여실행" xfId="6402"/>
    <cellStyle name="_집행(1)_추풍령_실행작성양식 (1)_잔여실행_잔여실행_내역서(오산세교 3공구)" xfId="6403"/>
    <cellStyle name="_집행(1)_추풍령_실행작성양식_'2001사업계획(3)" xfId="6404"/>
    <cellStyle name="_집행(1)_추풍령_실행작성양식_'2001사업계획(3)_내역서(오산세교 3공구)" xfId="6405"/>
    <cellStyle name="_집행(1)_추풍령_실행작성양식_내역서(오산세교 3공구)" xfId="6406"/>
    <cellStyle name="_집행(1)_추풍령_실행작성양식_잔여실행" xfId="6407"/>
    <cellStyle name="_집행(1)_추풍령_실행작성양식_잔여실행_내역서(오산세교 3공구)" xfId="6408"/>
    <cellStyle name="_집행(1)_추풍령_실행작성양식_잔여실행_잔여실행" xfId="6409"/>
    <cellStyle name="_집행(1)_추풍령_실행작성양식_잔여실행_잔여실행_내역서(오산세교 3공구)" xfId="6410"/>
    <cellStyle name="_집행(1)_추풍령_실행작성양식1" xfId="6411"/>
    <cellStyle name="_집행(1)_추풍령_실행작성양식1_2002년영천도로(이대리)" xfId="6412"/>
    <cellStyle name="_집행(1)_추풍령_실행작성양식1_2002년영천도로(이대리)_내역서(오산세교 3공구)" xfId="6413"/>
    <cellStyle name="_집행(1)_추풍령_실행작성양식1_2002년영천도로시행" xfId="6414"/>
    <cellStyle name="_집행(1)_추풍령_실행작성양식1_2002년영천도로시행_내역서(오산세교 3공구)" xfId="6415"/>
    <cellStyle name="_집행(1)_추풍령_실행작성양식1_내역서(오산세교 3공구)" xfId="6416"/>
    <cellStyle name="_집행(1)_추풍령_실행작성양식연습" xfId="6417"/>
    <cellStyle name="_집행(1)_추풍령_실행작성양식연습_'2001사업계획(3)" xfId="6418"/>
    <cellStyle name="_집행(1)_추풍령_실행작성양식연습_'2001사업계획(3)_내역서(오산세교 3공구)" xfId="6419"/>
    <cellStyle name="_집행(1)_추풍령_실행작성양식연습_내역서(오산세교 3공구)" xfId="6420"/>
    <cellStyle name="_집행(1)_추풍령_실행작성양식연습_잔여실행" xfId="6421"/>
    <cellStyle name="_집행(1)_추풍령_실행작성양식연습_잔여실행_내역서(오산세교 3공구)" xfId="6422"/>
    <cellStyle name="_집행(1)_추풍령_실행작성양식연습_잔여실행_잔여실행" xfId="6423"/>
    <cellStyle name="_집행(1)_추풍령_실행작성양식연습_잔여실행_잔여실행_내역서(오산세교 3공구)" xfId="6424"/>
    <cellStyle name="_집행(1)_추풍령_잔여실행" xfId="6425"/>
    <cellStyle name="_집행(1)_추풍령_잔여실행_내역서(오산세교 3공구)" xfId="6426"/>
    <cellStyle name="_집행(1)_추풍령-1" xfId="6427"/>
    <cellStyle name="_집행(1)_추풍령-1_'2000 시공계획1(잔)" xfId="6428"/>
    <cellStyle name="_집행(1)_추풍령-1_'2000 시공계획1(잔)_'2001사업계획(3)" xfId="6429"/>
    <cellStyle name="_집행(1)_추풍령-1_'2000 시공계획1(잔)_'2001사업계획(3)_내역서(오산세교 3공구)" xfId="6430"/>
    <cellStyle name="_집행(1)_추풍령-1_'2000 시공계획1(잔)_내역서(오산세교 3공구)" xfId="6431"/>
    <cellStyle name="_집행(1)_추풍령-1_'2001사업계획(2)" xfId="6432"/>
    <cellStyle name="_집행(1)_추풍령-1_'2001사업계획(2)_내역서(오산세교 3공구)" xfId="6433"/>
    <cellStyle name="_집행(1)_추풍령-1_2002년영천도로(이대리)" xfId="6434"/>
    <cellStyle name="_집행(1)_추풍령-1_2002년영천도로(이대리)_내역서(오산세교 3공구)" xfId="6435"/>
    <cellStyle name="_집행(1)_추풍령-1_2002년영천도로시행" xfId="6436"/>
    <cellStyle name="_집행(1)_추풍령-1_2002년영천도로시행_내역서(오산세교 3공구)" xfId="6437"/>
    <cellStyle name="_집행(1)_추풍령-1_내역서(오산세교 3공구)" xfId="6438"/>
    <cellStyle name="_집행(1)_추풍령-1_실행" xfId="6439"/>
    <cellStyle name="_집행(1)_추풍령-1_실행_내역서(오산세교 3공구)" xfId="6440"/>
    <cellStyle name="_집행(1)_추풍령-1_실행작성양식" xfId="6441"/>
    <cellStyle name="_집행(1)_추풍령-1_실행작성양식 (1)" xfId="6442"/>
    <cellStyle name="_집행(1)_추풍령-1_실행작성양식 (1)_'2001사업계획(3)" xfId="6443"/>
    <cellStyle name="_집행(1)_추풍령-1_실행작성양식 (1)_'2001사업계획(3)_내역서(오산세교 3공구)" xfId="6444"/>
    <cellStyle name="_집행(1)_추풍령-1_실행작성양식 (1)_내역서(오산세교 3공구)" xfId="6445"/>
    <cellStyle name="_집행(1)_추풍령-1_실행작성양식 (1)_잔여실행" xfId="6446"/>
    <cellStyle name="_집행(1)_추풍령-1_실행작성양식 (1)_잔여실행_내역서(오산세교 3공구)" xfId="6447"/>
    <cellStyle name="_집행(1)_추풍령-1_실행작성양식 (1)_잔여실행_잔여실행" xfId="6448"/>
    <cellStyle name="_집행(1)_추풍령-1_실행작성양식 (1)_잔여실행_잔여실행_내역서(오산세교 3공구)" xfId="6449"/>
    <cellStyle name="_집행(1)_추풍령-1_실행작성양식_'2001사업계획(3)" xfId="6450"/>
    <cellStyle name="_집행(1)_추풍령-1_실행작성양식_'2001사업계획(3)_내역서(오산세교 3공구)" xfId="6451"/>
    <cellStyle name="_집행(1)_추풍령-1_실행작성양식_내역서(오산세교 3공구)" xfId="6452"/>
    <cellStyle name="_집행(1)_추풍령-1_실행작성양식_잔여실행" xfId="6453"/>
    <cellStyle name="_집행(1)_추풍령-1_실행작성양식_잔여실행_내역서(오산세교 3공구)" xfId="6454"/>
    <cellStyle name="_집행(1)_추풍령-1_실행작성양식_잔여실행_잔여실행" xfId="6455"/>
    <cellStyle name="_집행(1)_추풍령-1_실행작성양식_잔여실행_잔여실행_내역서(오산세교 3공구)" xfId="6456"/>
    <cellStyle name="_집행(1)_추풍령-1_실행작성양식1" xfId="6457"/>
    <cellStyle name="_집행(1)_추풍령-1_실행작성양식1_2002년영천도로(이대리)" xfId="6458"/>
    <cellStyle name="_집행(1)_추풍령-1_실행작성양식1_2002년영천도로(이대리)_내역서(오산세교 3공구)" xfId="6459"/>
    <cellStyle name="_집행(1)_추풍령-1_실행작성양식1_2002년영천도로시행" xfId="6460"/>
    <cellStyle name="_집행(1)_추풍령-1_실행작성양식1_2002년영천도로시행_내역서(오산세교 3공구)" xfId="6461"/>
    <cellStyle name="_집행(1)_추풍령-1_실행작성양식1_내역서(오산세교 3공구)" xfId="6462"/>
    <cellStyle name="_집행(1)_추풍령-1_실행작성양식연습" xfId="6463"/>
    <cellStyle name="_집행(1)_추풍령-1_실행작성양식연습_'2001사업계획(3)" xfId="6464"/>
    <cellStyle name="_집행(1)_추풍령-1_실행작성양식연습_'2001사업계획(3)_내역서(오산세교 3공구)" xfId="6465"/>
    <cellStyle name="_집행(1)_추풍령-1_실행작성양식연습_내역서(오산세교 3공구)" xfId="6466"/>
    <cellStyle name="_집행(1)_추풍령-1_실행작성양식연습_잔여실행" xfId="6467"/>
    <cellStyle name="_집행(1)_추풍령-1_실행작성양식연습_잔여실행_내역서(오산세교 3공구)" xfId="6468"/>
    <cellStyle name="_집행(1)_추풍령-1_실행작성양식연습_잔여실행_잔여실행" xfId="6469"/>
    <cellStyle name="_집행(1)_추풍령-1_실행작성양식연습_잔여실행_잔여실행_내역서(오산세교 3공구)" xfId="6470"/>
    <cellStyle name="_집행(1)_추풍령-1_잔여실행" xfId="6471"/>
    <cellStyle name="_집행(1)_추풍령-1_잔여실행_내역서(오산세교 3공구)" xfId="6472"/>
    <cellStyle name="_집행(2)" xfId="6473"/>
    <cellStyle name="_집행(2)_'2000 시공계획1(잔)" xfId="6474"/>
    <cellStyle name="_집행(2)_'2000 시공계획1(잔)_'2001사업계획(3)" xfId="6475"/>
    <cellStyle name="_집행(2)_'2000 시공계획1(잔)_'2001사업계획(3)_내역서(오산세교 3공구)" xfId="6476"/>
    <cellStyle name="_집행(2)_'2000 시공계획1(잔)_내역서(오산세교 3공구)" xfId="6477"/>
    <cellStyle name="_집행(2)_'2001사업계획(2)" xfId="6478"/>
    <cellStyle name="_집행(2)_'2001사업계획(2)_내역서(오산세교 3공구)" xfId="6479"/>
    <cellStyle name="_집행(2)_2002년영천도로(이대리)" xfId="6480"/>
    <cellStyle name="_집행(2)_2002년영천도로(이대리)_내역서(오산세교 3공구)" xfId="6481"/>
    <cellStyle name="_집행(2)_2002년영천도로시행" xfId="6482"/>
    <cellStyle name="_집행(2)_2002년영천도로시행_내역서(오산세교 3공구)" xfId="6483"/>
    <cellStyle name="_집행(2)_내역서(오산세교 3공구)" xfId="6484"/>
    <cellStyle name="_집행(2)_실행" xfId="6485"/>
    <cellStyle name="_집행(2)_실행_내역서(오산세교 3공구)" xfId="6486"/>
    <cellStyle name="_집행(2)_실행작성양식" xfId="6487"/>
    <cellStyle name="_집행(2)_실행작성양식 (1)" xfId="6488"/>
    <cellStyle name="_집행(2)_실행작성양식 (1)_'2001사업계획(3)" xfId="6489"/>
    <cellStyle name="_집행(2)_실행작성양식 (1)_'2001사업계획(3)_내역서(오산세교 3공구)" xfId="6490"/>
    <cellStyle name="_집행(2)_실행작성양식 (1)_내역서(오산세교 3공구)" xfId="6491"/>
    <cellStyle name="_집행(2)_실행작성양식 (1)_잔여실행" xfId="6492"/>
    <cellStyle name="_집행(2)_실행작성양식 (1)_잔여실행_내역서(오산세교 3공구)" xfId="6493"/>
    <cellStyle name="_집행(2)_실행작성양식 (1)_잔여실행_잔여실행" xfId="6494"/>
    <cellStyle name="_집행(2)_실행작성양식 (1)_잔여실행_잔여실행_내역서(오산세교 3공구)" xfId="6495"/>
    <cellStyle name="_집행(2)_실행작성양식_'2001사업계획(3)" xfId="6496"/>
    <cellStyle name="_집행(2)_실행작성양식_'2001사업계획(3)_내역서(오산세교 3공구)" xfId="6497"/>
    <cellStyle name="_집행(2)_실행작성양식_내역서(오산세교 3공구)" xfId="6498"/>
    <cellStyle name="_집행(2)_실행작성양식_잔여실행" xfId="6499"/>
    <cellStyle name="_집행(2)_실행작성양식_잔여실행_내역서(오산세교 3공구)" xfId="6500"/>
    <cellStyle name="_집행(2)_실행작성양식_잔여실행_잔여실행" xfId="6501"/>
    <cellStyle name="_집행(2)_실행작성양식_잔여실행_잔여실행_내역서(오산세교 3공구)" xfId="6502"/>
    <cellStyle name="_집행(2)_실행작성양식1" xfId="6503"/>
    <cellStyle name="_집행(2)_실행작성양식1_2002년영천도로(이대리)" xfId="6504"/>
    <cellStyle name="_집행(2)_실행작성양식1_2002년영천도로(이대리)_내역서(오산세교 3공구)" xfId="6505"/>
    <cellStyle name="_집행(2)_실행작성양식1_2002년영천도로시행" xfId="6506"/>
    <cellStyle name="_집행(2)_실행작성양식1_2002년영천도로시행_내역서(오산세교 3공구)" xfId="6507"/>
    <cellStyle name="_집행(2)_실행작성양식1_내역서(오산세교 3공구)" xfId="6508"/>
    <cellStyle name="_집행(2)_실행작성양식연습" xfId="6509"/>
    <cellStyle name="_집행(2)_실행작성양식연습_'2001사업계획(3)" xfId="6510"/>
    <cellStyle name="_집행(2)_실행작성양식연습_'2001사업계획(3)_내역서(오산세교 3공구)" xfId="6511"/>
    <cellStyle name="_집행(2)_실행작성양식연습_내역서(오산세교 3공구)" xfId="6512"/>
    <cellStyle name="_집행(2)_실행작성양식연습_잔여실행" xfId="6513"/>
    <cellStyle name="_집행(2)_실행작성양식연습_잔여실행_내역서(오산세교 3공구)" xfId="6514"/>
    <cellStyle name="_집행(2)_실행작성양식연습_잔여실행_잔여실행" xfId="6515"/>
    <cellStyle name="_집행(2)_실행작성양식연습_잔여실행_잔여실행_내역서(오산세교 3공구)" xfId="6516"/>
    <cellStyle name="_집행(2)_잔여실행" xfId="6517"/>
    <cellStyle name="_집행(2)_잔여실행_내역서(오산세교 3공구)" xfId="6518"/>
    <cellStyle name="_집행(2)_추풍령" xfId="6519"/>
    <cellStyle name="_집행(2)_추풍령_'2000 시공계획1(잔)" xfId="6520"/>
    <cellStyle name="_집행(2)_추풍령_'2000 시공계획1(잔)_'2001사업계획(3)" xfId="6521"/>
    <cellStyle name="_집행(2)_추풍령_'2000 시공계획1(잔)_'2001사업계획(3)_내역서(오산세교 3공구)" xfId="6522"/>
    <cellStyle name="_집행(2)_추풍령_'2000 시공계획1(잔)_내역서(오산세교 3공구)" xfId="6523"/>
    <cellStyle name="_집행(2)_추풍령_'2001사업계획(2)" xfId="6524"/>
    <cellStyle name="_집행(2)_추풍령_'2001사업계획(2)_내역서(오산세교 3공구)" xfId="6525"/>
    <cellStyle name="_집행(2)_추풍령_2002년영천도로(이대리)" xfId="6526"/>
    <cellStyle name="_집행(2)_추풍령_2002년영천도로(이대리)_내역서(오산세교 3공구)" xfId="6527"/>
    <cellStyle name="_집행(2)_추풍령_2002년영천도로시행" xfId="6528"/>
    <cellStyle name="_집행(2)_추풍령_2002년영천도로시행_내역서(오산세교 3공구)" xfId="6529"/>
    <cellStyle name="_집행(2)_추풍령_내역서(오산세교 3공구)" xfId="6530"/>
    <cellStyle name="_집행(2)_추풍령_실행" xfId="6531"/>
    <cellStyle name="_집행(2)_추풍령_실행_내역서(오산세교 3공구)" xfId="6532"/>
    <cellStyle name="_집행(2)_추풍령_실행작성양식" xfId="6533"/>
    <cellStyle name="_집행(2)_추풍령_실행작성양식 (1)" xfId="6534"/>
    <cellStyle name="_집행(2)_추풍령_실행작성양식 (1)_'2001사업계획(3)" xfId="6535"/>
    <cellStyle name="_집행(2)_추풍령_실행작성양식 (1)_'2001사업계획(3)_내역서(오산세교 3공구)" xfId="6536"/>
    <cellStyle name="_집행(2)_추풍령_실행작성양식 (1)_내역서(오산세교 3공구)" xfId="6537"/>
    <cellStyle name="_집행(2)_추풍령_실행작성양식 (1)_잔여실행" xfId="6538"/>
    <cellStyle name="_집행(2)_추풍령_실행작성양식 (1)_잔여실행_내역서(오산세교 3공구)" xfId="6539"/>
    <cellStyle name="_집행(2)_추풍령_실행작성양식 (1)_잔여실행_잔여실행" xfId="6540"/>
    <cellStyle name="_집행(2)_추풍령_실행작성양식 (1)_잔여실행_잔여실행_내역서(오산세교 3공구)" xfId="6541"/>
    <cellStyle name="_집행(2)_추풍령_실행작성양식_'2001사업계획(3)" xfId="6542"/>
    <cellStyle name="_집행(2)_추풍령_실행작성양식_'2001사업계획(3)_내역서(오산세교 3공구)" xfId="6543"/>
    <cellStyle name="_집행(2)_추풍령_실행작성양식_내역서(오산세교 3공구)" xfId="6544"/>
    <cellStyle name="_집행(2)_추풍령_실행작성양식_잔여실행" xfId="6545"/>
    <cellStyle name="_집행(2)_추풍령_실행작성양식_잔여실행_내역서(오산세교 3공구)" xfId="6546"/>
    <cellStyle name="_집행(2)_추풍령_실행작성양식_잔여실행_잔여실행" xfId="6547"/>
    <cellStyle name="_집행(2)_추풍령_실행작성양식_잔여실행_잔여실행_내역서(오산세교 3공구)" xfId="6548"/>
    <cellStyle name="_집행(2)_추풍령_실행작성양식1" xfId="6549"/>
    <cellStyle name="_집행(2)_추풍령_실행작성양식1_2002년영천도로(이대리)" xfId="6550"/>
    <cellStyle name="_집행(2)_추풍령_실행작성양식1_2002년영천도로(이대리)_내역서(오산세교 3공구)" xfId="6551"/>
    <cellStyle name="_집행(2)_추풍령_실행작성양식1_2002년영천도로시행" xfId="6552"/>
    <cellStyle name="_집행(2)_추풍령_실행작성양식1_2002년영천도로시행_내역서(오산세교 3공구)" xfId="6553"/>
    <cellStyle name="_집행(2)_추풍령_실행작성양식1_내역서(오산세교 3공구)" xfId="6554"/>
    <cellStyle name="_집행(2)_추풍령_실행작성양식연습" xfId="6555"/>
    <cellStyle name="_집행(2)_추풍령_실행작성양식연습_'2001사업계획(3)" xfId="6556"/>
    <cellStyle name="_집행(2)_추풍령_실행작성양식연습_'2001사업계획(3)_내역서(오산세교 3공구)" xfId="6557"/>
    <cellStyle name="_집행(2)_추풍령_실행작성양식연습_내역서(오산세교 3공구)" xfId="6558"/>
    <cellStyle name="_집행(2)_추풍령_실행작성양식연습_잔여실행" xfId="6559"/>
    <cellStyle name="_집행(2)_추풍령_실행작성양식연습_잔여실행_내역서(오산세교 3공구)" xfId="6560"/>
    <cellStyle name="_집행(2)_추풍령_실행작성양식연습_잔여실행_잔여실행" xfId="6561"/>
    <cellStyle name="_집행(2)_추풍령_실행작성양식연습_잔여실행_잔여실행_내역서(오산세교 3공구)" xfId="6562"/>
    <cellStyle name="_집행(2)_추풍령_잔여실행" xfId="6563"/>
    <cellStyle name="_집행(2)_추풍령_잔여실행_내역서(오산세교 3공구)" xfId="6564"/>
    <cellStyle name="_집행(2)_추풍령-1" xfId="6565"/>
    <cellStyle name="_집행(2)_추풍령-1_'2000 시공계획1(잔)" xfId="6566"/>
    <cellStyle name="_집행(2)_추풍령-1_'2000 시공계획1(잔)_'2001사업계획(3)" xfId="6567"/>
    <cellStyle name="_집행(2)_추풍령-1_'2000 시공계획1(잔)_'2001사업계획(3)_내역서(오산세교 3공구)" xfId="6568"/>
    <cellStyle name="_집행(2)_추풍령-1_'2000 시공계획1(잔)_내역서(오산세교 3공구)" xfId="6569"/>
    <cellStyle name="_집행(2)_추풍령-1_'2001사업계획(2)" xfId="6570"/>
    <cellStyle name="_집행(2)_추풍령-1_'2001사업계획(2)_내역서(오산세교 3공구)" xfId="6571"/>
    <cellStyle name="_집행(2)_추풍령-1_2002년영천도로(이대리)" xfId="6572"/>
    <cellStyle name="_집행(2)_추풍령-1_2002년영천도로(이대리)_내역서(오산세교 3공구)" xfId="6573"/>
    <cellStyle name="_집행(2)_추풍령-1_2002년영천도로시행" xfId="6574"/>
    <cellStyle name="_집행(2)_추풍령-1_2002년영천도로시행_내역서(오산세교 3공구)" xfId="6575"/>
    <cellStyle name="_집행(2)_추풍령-1_내역서(오산세교 3공구)" xfId="6576"/>
    <cellStyle name="_집행(2)_추풍령-1_실행" xfId="6577"/>
    <cellStyle name="_집행(2)_추풍령-1_실행_내역서(오산세교 3공구)" xfId="6578"/>
    <cellStyle name="_집행(2)_추풍령-1_실행작성양식" xfId="6579"/>
    <cellStyle name="_집행(2)_추풍령-1_실행작성양식 (1)" xfId="6580"/>
    <cellStyle name="_집행(2)_추풍령-1_실행작성양식 (1)_'2001사업계획(3)" xfId="6581"/>
    <cellStyle name="_집행(2)_추풍령-1_실행작성양식 (1)_'2001사업계획(3)_내역서(오산세교 3공구)" xfId="6582"/>
    <cellStyle name="_집행(2)_추풍령-1_실행작성양식 (1)_내역서(오산세교 3공구)" xfId="6583"/>
    <cellStyle name="_집행(2)_추풍령-1_실행작성양식 (1)_잔여실행" xfId="6584"/>
    <cellStyle name="_집행(2)_추풍령-1_실행작성양식 (1)_잔여실행_내역서(오산세교 3공구)" xfId="6585"/>
    <cellStyle name="_집행(2)_추풍령-1_실행작성양식 (1)_잔여실행_잔여실행" xfId="6586"/>
    <cellStyle name="_집행(2)_추풍령-1_실행작성양식 (1)_잔여실행_잔여실행_내역서(오산세교 3공구)" xfId="6587"/>
    <cellStyle name="_집행(2)_추풍령-1_실행작성양식_'2001사업계획(3)" xfId="6588"/>
    <cellStyle name="_집행(2)_추풍령-1_실행작성양식_'2001사업계획(3)_내역서(오산세교 3공구)" xfId="6589"/>
    <cellStyle name="_집행(2)_추풍령-1_실행작성양식_내역서(오산세교 3공구)" xfId="6590"/>
    <cellStyle name="_집행(2)_추풍령-1_실행작성양식_잔여실행" xfId="6591"/>
    <cellStyle name="_집행(2)_추풍령-1_실행작성양식_잔여실행_내역서(오산세교 3공구)" xfId="6592"/>
    <cellStyle name="_집행(2)_추풍령-1_실행작성양식_잔여실행_잔여실행" xfId="6593"/>
    <cellStyle name="_집행(2)_추풍령-1_실행작성양식_잔여실행_잔여실행_내역서(오산세교 3공구)" xfId="6594"/>
    <cellStyle name="_집행(2)_추풍령-1_실행작성양식1" xfId="6595"/>
    <cellStyle name="_집행(2)_추풍령-1_실행작성양식1_2002년영천도로(이대리)" xfId="6596"/>
    <cellStyle name="_집행(2)_추풍령-1_실행작성양식1_2002년영천도로(이대리)_내역서(오산세교 3공구)" xfId="6597"/>
    <cellStyle name="_집행(2)_추풍령-1_실행작성양식1_2002년영천도로시행" xfId="6598"/>
    <cellStyle name="_집행(2)_추풍령-1_실행작성양식1_2002년영천도로시행_내역서(오산세교 3공구)" xfId="6599"/>
    <cellStyle name="_집행(2)_추풍령-1_실행작성양식1_내역서(오산세교 3공구)" xfId="6600"/>
    <cellStyle name="_집행(2)_추풍령-1_실행작성양식연습" xfId="6601"/>
    <cellStyle name="_집행(2)_추풍령-1_실행작성양식연습_'2001사업계획(3)" xfId="6602"/>
    <cellStyle name="_집행(2)_추풍령-1_실행작성양식연습_'2001사업계획(3)_내역서(오산세교 3공구)" xfId="6603"/>
    <cellStyle name="_집행(2)_추풍령-1_실행작성양식연습_내역서(오산세교 3공구)" xfId="6604"/>
    <cellStyle name="_집행(2)_추풍령-1_실행작성양식연습_잔여실행" xfId="6605"/>
    <cellStyle name="_집행(2)_추풍령-1_실행작성양식연습_잔여실행_내역서(오산세교 3공구)" xfId="6606"/>
    <cellStyle name="_집행(2)_추풍령-1_실행작성양식연습_잔여실행_잔여실행" xfId="6607"/>
    <cellStyle name="_집행(2)_추풍령-1_실행작성양식연습_잔여실행_잔여실행_내역서(오산세교 3공구)" xfId="6608"/>
    <cellStyle name="_집행(2)_추풍령-1_잔여실행" xfId="6609"/>
    <cellStyle name="_집행(2)_추풍령-1_잔여실행_내역서(오산세교 3공구)" xfId="6610"/>
    <cellStyle name="_집행갑지 " xfId="1356"/>
    <cellStyle name="_집행갑지 _2007년 선급금" xfId="1357"/>
    <cellStyle name="_집행갑지 _2009년 선금급 사용 계획서" xfId="1358"/>
    <cellStyle name="_집행갑지 _3-1(금강)-여의도 세우회관 철거공사" xfId="6611"/>
    <cellStyle name="_집행갑지 _가실행 및 총괄(선진포항)" xfId="1359"/>
    <cellStyle name="_집행갑지 _견적" xfId="6612"/>
    <cellStyle name="_집행갑지 _견적업체(행정중심복합도시)" xfId="6613"/>
    <cellStyle name="_집행갑지 _견적업체1(청주율량2지구 1공구)" xfId="6614"/>
    <cellStyle name="_집행갑지 _견적업체1(호남지선)" xfId="6615"/>
    <cellStyle name="_집행갑지 _견적업체명부" xfId="6616"/>
    <cellStyle name="_집행갑지 _견적업체명부(김포양촌4공구)" xfId="6617"/>
    <cellStyle name="_집행갑지 _광주평동실행" xfId="1360"/>
    <cellStyle name="_집행갑지 _광주평동품의1" xfId="1361"/>
    <cellStyle name="_집행갑지 _국도3호선투찰서(11477004000)" xfId="6618"/>
    <cellStyle name="_집행갑지 _국도3호선투찰서(11477004000)_내역서(오산세교 3공구)" xfId="6619"/>
    <cellStyle name="_집행갑지 _기장하수실행1" xfId="1362"/>
    <cellStyle name="_집행갑지 _내역서(오산세교 3공구)" xfId="6620"/>
    <cellStyle name="_집행갑지 _대림거제09-05(감독지시서 관련)" xfId="1363"/>
    <cellStyle name="_집행갑지 _대호" xfId="1364"/>
    <cellStyle name="_집행갑지 _대호_2007년 선급금" xfId="1365"/>
    <cellStyle name="_집행갑지 _대호_2009년 선금급 사용 계획서" xfId="1366"/>
    <cellStyle name="_집행갑지 _대호_견적업체(행정중심복합도시)" xfId="6621"/>
    <cellStyle name="_집행갑지 _대호_견적업체1(청주율량2지구 1공구)" xfId="6622"/>
    <cellStyle name="_집행갑지 _대호_견적업체1(호남지선)" xfId="6623"/>
    <cellStyle name="_집행갑지 _대호_견적업체명부" xfId="6624"/>
    <cellStyle name="_집행갑지 _대호_견적업체명부(김포양촌4공구)" xfId="6625"/>
    <cellStyle name="_집행갑지 _대호_대림거제09-05(감독지시서 관련)" xfId="1367"/>
    <cellStyle name="_집행갑지 _문곡무릉" xfId="6626"/>
    <cellStyle name="_집행갑지 _문곡무릉_내역서(오산세교 3공구)" xfId="6627"/>
    <cellStyle name="_집행갑지 _부산정관2공구투철서" xfId="6628"/>
    <cellStyle name="_집행갑지 _부산정관2공구투철서_내역서(오산세교 3공구)" xfId="6629"/>
    <cellStyle name="_집행갑지 _부산정관투찰서1111" xfId="6630"/>
    <cellStyle name="_집행갑지 _부산정관투찰서1111_내역서(오산세교 3공구)" xfId="6631"/>
    <cellStyle name="_집행갑지 _부산정관투찰서1111_부산정관2공구투철서" xfId="6632"/>
    <cellStyle name="_집행갑지 _부산정관투찰서1111_부산정관2공구투철서_내역서(오산세교 3공구)" xfId="6633"/>
    <cellStyle name="_집행갑지 _선진포항1" xfId="1368"/>
    <cellStyle name="_집행갑지 _송도신도시1-1실행" xfId="6634"/>
    <cellStyle name="_집행갑지 _송도신도시1-1실행_내역서(오산세교 3공구)" xfId="6635"/>
    <cellStyle name="_집행갑지 _송학실행안" xfId="1369"/>
    <cellStyle name="_집행갑지 _송학하수투찰" xfId="1370"/>
    <cellStyle name="_집행갑지 _송학하수품의(설계넣고)" xfId="1371"/>
    <cellStyle name="_집행갑지 _시행계획보고(중앙선6공구)" xfId="6636"/>
    <cellStyle name="_집행갑지 _제2주택지투찰서" xfId="6637"/>
    <cellStyle name="_집행갑지 _제2주택지투찰서_국도3호선투찰서(11477004000)" xfId="6638"/>
    <cellStyle name="_집행갑지 _제2주택지투찰서_국도3호선투찰서(11477004000)_내역서(오산세교 3공구)" xfId="6639"/>
    <cellStyle name="_집행갑지 _제2주택지투찰서_내역서(오산세교 3공구)" xfId="6640"/>
    <cellStyle name="_집행갑지 _제2주택지투찰서_부산정관2공구투철서" xfId="6641"/>
    <cellStyle name="_집행갑지 _제2주택지투찰서_부산정관2공구투철서_내역서(오산세교 3공구)" xfId="6642"/>
    <cellStyle name="_집행갑지 _제2주택지투찰서_부산정관투찰서1111" xfId="6643"/>
    <cellStyle name="_집행갑지 _제2주택지투찰서_부산정관투찰서1111_내역서(오산세교 3공구)" xfId="6644"/>
    <cellStyle name="_집행갑지 _제2주택지투찰서_부산정관투찰서1111_부산정관2공구투철서" xfId="6645"/>
    <cellStyle name="_집행갑지 _제2주택지투찰서_부산정관투찰서1111_부산정관2공구투철서_내역서(오산세교 3공구)" xfId="6646"/>
    <cellStyle name="_집행갑지 _제2주택지투찰서_탄천변견적(교통신호등)" xfId="6647"/>
    <cellStyle name="_집행갑지 _제2주택지투찰서_탄천변견적(교통신호등)_국도3호선투찰서(11477004000)" xfId="6648"/>
    <cellStyle name="_집행갑지 _제2주택지투찰서_탄천변견적(교통신호등)_국도3호선투찰서(11477004000)_내역서(오산세교 3공구)" xfId="6649"/>
    <cellStyle name="_집행갑지 _제2주택지투찰서_탄천변견적(교통신호등)_내역서(오산세교 3공구)" xfId="6650"/>
    <cellStyle name="_집행갑지 _제2주택지투찰서_탄천변견적(교통신호등)_부산정관2공구투철서" xfId="6651"/>
    <cellStyle name="_집행갑지 _제2주택지투찰서_탄천변견적(교통신호등)_부산정관2공구투철서_내역서(오산세교 3공구)" xfId="6652"/>
    <cellStyle name="_집행갑지 _제2주택지투찰서_탄천변견적(교통신호등)_부산정관투찰서1111" xfId="6653"/>
    <cellStyle name="_집행갑지 _제2주택지투찰서_탄천변견적(교통신호등)_부산정관투찰서1111_내역서(오산세교 3공구)" xfId="6654"/>
    <cellStyle name="_집행갑지 _제2주택지투찰서_탄천변견적(교통신호등)_부산정관투찰서1111_부산정관2공구투철서" xfId="6655"/>
    <cellStyle name="_집행갑지 _제2주택지투찰서_탄천변견적(교통신호등)_부산정관투찰서1111_부산정관2공구투철서_내역서(오산세교 3공구)" xfId="6656"/>
    <cellStyle name="_집행갑지 _제2주택지투찰서999" xfId="6657"/>
    <cellStyle name="_집행갑지 _제2주택지투찰서999_국도3호선투찰서(11477004000)" xfId="6658"/>
    <cellStyle name="_집행갑지 _제2주택지투찰서999_국도3호선투찰서(11477004000)_내역서(오산세교 3공구)" xfId="6659"/>
    <cellStyle name="_집행갑지 _제2주택지투찰서999_내역서(오산세교 3공구)" xfId="6660"/>
    <cellStyle name="_집행갑지 _제2주택지투찰서999_부산정관2공구투철서" xfId="6661"/>
    <cellStyle name="_집행갑지 _제2주택지투찰서999_부산정관2공구투철서_내역서(오산세교 3공구)" xfId="6662"/>
    <cellStyle name="_집행갑지 _제2주택지투찰서999_부산정관투찰서1111" xfId="6663"/>
    <cellStyle name="_집행갑지 _제2주택지투찰서999_부산정관투찰서1111_내역서(오산세교 3공구)" xfId="6664"/>
    <cellStyle name="_집행갑지 _제2주택지투찰서999_부산정관투찰서1111_부산정관2공구투철서" xfId="6665"/>
    <cellStyle name="_집행갑지 _제2주택지투찰서999_부산정관투찰서1111_부산정관2공구투철서_내역서(오산세교 3공구)" xfId="6666"/>
    <cellStyle name="_집행갑지 _제2주택지투찰서999_탄천변견적(교통신호등)" xfId="6667"/>
    <cellStyle name="_집행갑지 _제2주택지투찰서999_탄천변견적(교통신호등)_국도3호선투찰서(11477004000)" xfId="6668"/>
    <cellStyle name="_집행갑지 _제2주택지투찰서999_탄천변견적(교통신호등)_국도3호선투찰서(11477004000)_내역서(오산세교 3공구)" xfId="6669"/>
    <cellStyle name="_집행갑지 _제2주택지투찰서999_탄천변견적(교통신호등)_내역서(오산세교 3공구)" xfId="6670"/>
    <cellStyle name="_집행갑지 _제2주택지투찰서999_탄천변견적(교통신호등)_부산정관2공구투철서" xfId="6671"/>
    <cellStyle name="_집행갑지 _제2주택지투찰서999_탄천변견적(교통신호등)_부산정관2공구투철서_내역서(오산세교 3공구)" xfId="6672"/>
    <cellStyle name="_집행갑지 _제2주택지투찰서999_탄천변견적(교통신호등)_부산정관투찰서1111" xfId="6673"/>
    <cellStyle name="_집행갑지 _제2주택지투찰서999_탄천변견적(교통신호등)_부산정관투찰서1111_내역서(오산세교 3공구)" xfId="6674"/>
    <cellStyle name="_집행갑지 _제2주택지투찰서999_탄천변견적(교통신호등)_부산정관투찰서1111_부산정관2공구투철서" xfId="6675"/>
    <cellStyle name="_집행갑지 _제2주택지투찰서999_탄천변견적(교통신호등)_부산정관투찰서1111_부산정관2공구투철서_내역서(오산세교 3공구)" xfId="6676"/>
    <cellStyle name="_집행갑지 _조0203(1000억이상)" xfId="1372"/>
    <cellStyle name="_집행갑지 _조0203(1000억이상)_2007년 선급금" xfId="1373"/>
    <cellStyle name="_집행갑지 _조0203(1000억이상)_2009년 선금급 사용 계획서" xfId="1374"/>
    <cellStyle name="_집행갑지 _조0203(1000억이상)_견적업체(행정중심복합도시)" xfId="6677"/>
    <cellStyle name="_집행갑지 _조0203(1000억이상)_견적업체1(청주율량2지구 1공구)" xfId="6678"/>
    <cellStyle name="_집행갑지 _조0203(1000억이상)_견적업체1(호남지선)" xfId="6679"/>
    <cellStyle name="_집행갑지 _조0203(1000억이상)_견적업체명부" xfId="6680"/>
    <cellStyle name="_집행갑지 _조0203(1000억이상)_견적업체명부(김포양촌4공구)" xfId="6681"/>
    <cellStyle name="_집행갑지 _조0203(1000억이상)_국도3호선투찰서(11477004000)" xfId="6682"/>
    <cellStyle name="_집행갑지 _조0203(1000억이상)_국도3호선투찰서(11477004000)_내역서(오산세교 3공구)" xfId="6683"/>
    <cellStyle name="_집행갑지 _조0203(1000억이상)_내역서(오산세교 3공구)" xfId="6684"/>
    <cellStyle name="_집행갑지 _조0203(1000억이상)_대림거제09-05(감독지시서 관련)" xfId="1375"/>
    <cellStyle name="_집행갑지 _조0203(1000억이상)_부산정관2공구투철서" xfId="6685"/>
    <cellStyle name="_집행갑지 _조0203(1000억이상)_부산정관2공구투철서_내역서(오산세교 3공구)" xfId="6686"/>
    <cellStyle name="_집행갑지 _조0203(1000억이상)_부산정관투찰서1111" xfId="6687"/>
    <cellStyle name="_집행갑지 _조0203(1000억이상)_부산정관투찰서1111_내역서(오산세교 3공구)" xfId="6688"/>
    <cellStyle name="_집행갑지 _조0203(1000억이상)_부산정관투찰서1111_부산정관2공구투철서" xfId="6689"/>
    <cellStyle name="_집행갑지 _조0203(1000억이상)_부산정관투찰서1111_부산정관2공구투철서_내역서(오산세교 3공구)" xfId="6690"/>
    <cellStyle name="_집행갑지 _조0203(1000억이상)_제2주택지투찰서" xfId="6691"/>
    <cellStyle name="_집행갑지 _조0203(1000억이상)_제2주택지투찰서_국도3호선투찰서(11477004000)" xfId="6692"/>
    <cellStyle name="_집행갑지 _조0203(1000억이상)_제2주택지투찰서_국도3호선투찰서(11477004000)_내역서(오산세교 3공구)" xfId="6693"/>
    <cellStyle name="_집행갑지 _조0203(1000억이상)_제2주택지투찰서_내역서(오산세교 3공구)" xfId="6694"/>
    <cellStyle name="_집행갑지 _조0203(1000억이상)_제2주택지투찰서_부산정관2공구투철서" xfId="6695"/>
    <cellStyle name="_집행갑지 _조0203(1000억이상)_제2주택지투찰서_부산정관2공구투철서_내역서(오산세교 3공구)" xfId="6696"/>
    <cellStyle name="_집행갑지 _조0203(1000억이상)_제2주택지투찰서_부산정관투찰서1111" xfId="6697"/>
    <cellStyle name="_집행갑지 _조0203(1000억이상)_제2주택지투찰서_부산정관투찰서1111_내역서(오산세교 3공구)" xfId="6698"/>
    <cellStyle name="_집행갑지 _조0203(1000억이상)_제2주택지투찰서_부산정관투찰서1111_부산정관2공구투철서" xfId="6699"/>
    <cellStyle name="_집행갑지 _조0203(1000억이상)_제2주택지투찰서_부산정관투찰서1111_부산정관2공구투철서_내역서(오산세교 3공구)" xfId="6700"/>
    <cellStyle name="_집행갑지 _조0203(1000억이상)_제2주택지투찰서_탄천변견적(교통신호등)" xfId="6701"/>
    <cellStyle name="_집행갑지 _조0203(1000억이상)_제2주택지투찰서_탄천변견적(교통신호등)_국도3호선투찰서(11477004000)" xfId="6702"/>
    <cellStyle name="_집행갑지 _조0203(1000억이상)_제2주택지투찰서_탄천변견적(교통신호등)_국도3호선투찰서(11477004000)_내역서(오산세교 3공구)" xfId="6703"/>
    <cellStyle name="_집행갑지 _조0203(1000억이상)_제2주택지투찰서_탄천변견적(교통신호등)_내역서(오산세교 3공구)" xfId="6704"/>
    <cellStyle name="_집행갑지 _조0203(1000억이상)_제2주택지투찰서_탄천변견적(교통신호등)_부산정관2공구투철서" xfId="6705"/>
    <cellStyle name="_집행갑지 _조0203(1000억이상)_제2주택지투찰서_탄천변견적(교통신호등)_부산정관2공구투철서_내역서(오산세교 3공구)" xfId="6706"/>
    <cellStyle name="_집행갑지 _조0203(1000억이상)_제2주택지투찰서_탄천변견적(교통신호등)_부산정관투찰서1111" xfId="6707"/>
    <cellStyle name="_집행갑지 _조0203(1000억이상)_제2주택지투찰서_탄천변견적(교통신호등)_부산정관투찰서1111_내역서(오산세교 3공구)" xfId="6708"/>
    <cellStyle name="_집행갑지 _조0203(1000억이상)_제2주택지투찰서_탄천변견적(교통신호등)_부산정관투찰서1111_부산정관2공구투철서" xfId="6709"/>
    <cellStyle name="_집행갑지 _조0203(1000억이상)_제2주택지투찰서_탄천변견적(교통신호등)_부산정관투찰서1111_부산정관2공구투철서_내역서(오산세교 3공구)" xfId="6710"/>
    <cellStyle name="_집행갑지 _조0203(1000억이상)_제2주택지투찰서999" xfId="6711"/>
    <cellStyle name="_집행갑지 _조0203(1000억이상)_제2주택지투찰서999_국도3호선투찰서(11477004000)" xfId="6712"/>
    <cellStyle name="_집행갑지 _조0203(1000억이상)_제2주택지투찰서999_국도3호선투찰서(11477004000)_내역서(오산세교 3공구)" xfId="6713"/>
    <cellStyle name="_집행갑지 _조0203(1000억이상)_제2주택지투찰서999_내역서(오산세교 3공구)" xfId="6714"/>
    <cellStyle name="_집행갑지 _조0203(1000억이상)_제2주택지투찰서999_부산정관2공구투철서" xfId="6715"/>
    <cellStyle name="_집행갑지 _조0203(1000억이상)_제2주택지투찰서999_부산정관2공구투철서_내역서(오산세교 3공구)" xfId="6716"/>
    <cellStyle name="_집행갑지 _조0203(1000억이상)_제2주택지투찰서999_부산정관투찰서1111" xfId="6717"/>
    <cellStyle name="_집행갑지 _조0203(1000억이상)_제2주택지투찰서999_부산정관투찰서1111_내역서(오산세교 3공구)" xfId="6718"/>
    <cellStyle name="_집행갑지 _조0203(1000억이상)_제2주택지투찰서999_부산정관투찰서1111_부산정관2공구투철서" xfId="6719"/>
    <cellStyle name="_집행갑지 _조0203(1000억이상)_제2주택지투찰서999_부산정관투찰서1111_부산정관2공구투철서_내역서(오산세교 3공구)" xfId="6720"/>
    <cellStyle name="_집행갑지 _조0203(1000억이상)_제2주택지투찰서999_탄천변견적(교통신호등)" xfId="6721"/>
    <cellStyle name="_집행갑지 _조0203(1000억이상)_제2주택지투찰서999_탄천변견적(교통신호등)_국도3호선투찰서(11477004000)" xfId="6722"/>
    <cellStyle name="_집행갑지 _조0203(1000억이상)_제2주택지투찰서999_탄천변견적(교통신호등)_국도3호선투찰서(11477004000)_내역서(오산세교 3공구)" xfId="6723"/>
    <cellStyle name="_집행갑지 _조0203(1000억이상)_제2주택지투찰서999_탄천변견적(교통신호등)_내역서(오산세교 3공구)" xfId="6724"/>
    <cellStyle name="_집행갑지 _조0203(1000억이상)_제2주택지투찰서999_탄천변견적(교통신호등)_부산정관2공구투철서" xfId="6725"/>
    <cellStyle name="_집행갑지 _조0203(1000억이상)_제2주택지투찰서999_탄천변견적(교통신호등)_부산정관2공구투철서_내역서(오산세교 3공구)" xfId="6726"/>
    <cellStyle name="_집행갑지 _조0203(1000억이상)_제2주택지투찰서999_탄천변견적(교통신호등)_부산정관투찰서1111" xfId="6727"/>
    <cellStyle name="_집행갑지 _조0203(1000억이상)_제2주택지투찰서999_탄천변견적(교통신호등)_부산정관투찰서1111_내역서(오산세교 3공구)" xfId="6728"/>
    <cellStyle name="_집행갑지 _조0203(1000억이상)_제2주택지투찰서999_탄천변견적(교통신호등)_부산정관투찰서1111_부산정관2공구투철서" xfId="6729"/>
    <cellStyle name="_집행갑지 _조0203(1000억이상)_제2주택지투찰서999_탄천변견적(교통신호등)_부산정관투찰서1111_부산정관2공구투철서_내역서(오산세교 3공구)" xfId="6730"/>
    <cellStyle name="_집행갑지 _조0203(1000억이상)_탄천변견적(교통신호등)" xfId="6731"/>
    <cellStyle name="_집행갑지 _조0203(1000억이상)_탄천변견적(교통신호등)_국도3호선투찰서(11477004000)" xfId="6732"/>
    <cellStyle name="_집행갑지 _조0203(1000억이상)_탄천변견적(교통신호등)_국도3호선투찰서(11477004000)_내역서(오산세교 3공구)" xfId="6733"/>
    <cellStyle name="_집행갑지 _조0203(1000억이상)_탄천변견적(교통신호등)_내역서(오산세교 3공구)" xfId="6734"/>
    <cellStyle name="_집행갑지 _조0203(1000억이상)_탄천변견적(교통신호등)_부산정관2공구투철서" xfId="6735"/>
    <cellStyle name="_집행갑지 _조0203(1000억이상)_탄천변견적(교통신호등)_부산정관2공구투철서_내역서(오산세교 3공구)" xfId="6736"/>
    <cellStyle name="_집행갑지 _조0203(1000억이상)_탄천변견적(교통신호등)_부산정관투찰서1111" xfId="6737"/>
    <cellStyle name="_집행갑지 _조0203(1000억이상)_탄천변견적(교통신호등)_부산정관투찰서1111_내역서(오산세교 3공구)" xfId="6738"/>
    <cellStyle name="_집행갑지 _조0203(1000억이상)_탄천변견적(교통신호등)_부산정관투찰서1111_부산정관2공구투철서" xfId="6739"/>
    <cellStyle name="_집행갑지 _조0203(1000억이상)_탄천변견적(교통신호등)_부산정관투찰서1111_부산정관2공구투철서_내역서(오산세교 3공구)" xfId="6740"/>
    <cellStyle name="_집행갑지 _탄천변견적(교통신호등)" xfId="6741"/>
    <cellStyle name="_집행갑지 _탄천변견적(교통신호등)_국도3호선투찰서(11477004000)" xfId="6742"/>
    <cellStyle name="_집행갑지 _탄천변견적(교통신호등)_국도3호선투찰서(11477004000)_내역서(오산세교 3공구)" xfId="6743"/>
    <cellStyle name="_집행갑지 _탄천변견적(교통신호등)_내역서(오산세교 3공구)" xfId="6744"/>
    <cellStyle name="_집행갑지 _탄천변견적(교통신호등)_부산정관2공구투철서" xfId="6745"/>
    <cellStyle name="_집행갑지 _탄천변견적(교통신호등)_부산정관2공구투철서_내역서(오산세교 3공구)" xfId="6746"/>
    <cellStyle name="_집행갑지 _탄천변견적(교통신호등)_부산정관투찰서1111" xfId="6747"/>
    <cellStyle name="_집행갑지 _탄천변견적(교통신호등)_부산정관투찰서1111_내역서(오산세교 3공구)" xfId="6748"/>
    <cellStyle name="_집행갑지 _탄천변견적(교통신호등)_부산정관투찰서1111_부산정관2공구투철서" xfId="6749"/>
    <cellStyle name="_집행갑지 _탄천변견적(교통신호등)_부산정관투찰서1111_부산정관2공구투철서_내역서(오산세교 3공구)" xfId="6750"/>
    <cellStyle name="_차드" xfId="1376"/>
    <cellStyle name="_철탑이설보상비실정보고" xfId="6751"/>
    <cellStyle name="_청계천_철거상부가실행" xfId="1377"/>
    <cellStyle name="_청원~상주(4공구)(해창)" xfId="1378"/>
    <cellStyle name="_총갈견적서" xfId="6752"/>
    <cellStyle name="_최종투찰(오창증평)" xfId="1379"/>
    <cellStyle name="_추곡" xfId="6753"/>
    <cellStyle name="_추곡_라멘교 토공" xfId="6754"/>
    <cellStyle name="_추곡_추곡" xfId="6755"/>
    <cellStyle name="_추곡_추곡_라멘교 토공" xfId="6756"/>
    <cellStyle name="_추곡_추곡_포장" xfId="6757"/>
    <cellStyle name="_추곡_추곡_포장_라멘교 토공" xfId="6758"/>
    <cellStyle name="_추곡_포장" xfId="6759"/>
    <cellStyle name="_추곡_포장_라멘교 토공" xfId="6760"/>
    <cellStyle name="_추정원가(07.25)" xfId="6761"/>
    <cellStyle name="_추정원가(부산지하철 328공구 )" xfId="1380"/>
    <cellStyle name="_추정원가(송도공유수면)" xfId="1381"/>
    <cellStyle name="_추정원가(인천공항철도)" xfId="1382"/>
    <cellStyle name="_측구-산출근거" xfId="1383"/>
    <cellStyle name="_토공(rev.1)" xfId="1384"/>
    <cellStyle name="_토목실행내역서_본사안(변경)" xfId="1385"/>
    <cellStyle name="_토목일위대가(전체4차)" xfId="1386"/>
    <cellStyle name="_토취장실정보고(제4&amp;5토취장)" xfId="1387"/>
    <cellStyle name="_토취장정산(제1&amp;3토취장)" xfId="1388"/>
    <cellStyle name="_토취장정산(제1&amp;3토취장)_토취장실정보고(제5토치장)" xfId="1389"/>
    <cellStyle name="_토취장정산(제1&amp;3토취장)_토취장실정보고(제6토치장)" xfId="1390"/>
    <cellStyle name="_통영지역공급갑지" xfId="1391"/>
    <cellStyle name="_투찰(안덕대정)" xfId="1392"/>
    <cellStyle name="_투찰(안덕대정)_▒ 산출근거모음" xfId="1393"/>
    <cellStyle name="_투찰(안덕대정)_050707 전체내역서(최초)" xfId="1394"/>
    <cellStyle name="_투찰(안덕대정)_050716 하도분개" xfId="1395"/>
    <cellStyle name="_투찰(안덕대정)_견적" xfId="1396"/>
    <cellStyle name="_투찰(안덕대정)_견적(울산남방파제)" xfId="1397"/>
    <cellStyle name="_투찰(안덕대정)_견적_050707 전체내역서(최초)" xfId="1398"/>
    <cellStyle name="_투찰(안덕대정)_견적_050716 하도분개" xfId="1399"/>
    <cellStyle name="_투찰(안덕대정)_단가산출근거" xfId="1400"/>
    <cellStyle name="_투찰(안덕대정)_단가산출근거_▒ 산출근거모음" xfId="1401"/>
    <cellStyle name="_투찰(안덕대정)_단가승인양식" xfId="1402"/>
    <cellStyle name="_투찰(안덕대정)_배전변경실행" xfId="1403"/>
    <cellStyle name="_투찰(안덕대정)_본실행_매립" xfId="1404"/>
    <cellStyle name="_투찰(안덕대정)_산근" xfId="1405"/>
    <cellStyle name="_투찰(안덕대정)_산근_050707 전체내역서(최초)" xfId="1406"/>
    <cellStyle name="_투찰(안덕대정)_산근_050716 하도분개" xfId="1407"/>
    <cellStyle name="_투찰(안덕대정)_실행변경(예상)보고서" xfId="1408"/>
    <cellStyle name="_투찰(안덕대정)_실행변경(예상)보고서_단가승인양식" xfId="1409"/>
    <cellStyle name="_투찰(안덕대정)_실행예산(변경)" xfId="1410"/>
    <cellStyle name="_투찰(안덕대정)_투찰_대둔산" xfId="1411"/>
    <cellStyle name="_투찰(안덕대정)_투찰_대둔산_050707 전체내역서(최초)" xfId="1412"/>
    <cellStyle name="_투찰(안덕대정)_투찰_대둔산_050716 하도분개" xfId="1413"/>
    <cellStyle name="_투찰(안덕대정)1" xfId="1414"/>
    <cellStyle name="_투찰(안덕대정)1_▒ 산출근거모음" xfId="1415"/>
    <cellStyle name="_투찰(안덕대정)1_050707 전체내역서(최초)" xfId="1416"/>
    <cellStyle name="_투찰(안덕대정)1_050716 하도분개" xfId="1417"/>
    <cellStyle name="_투찰(안덕대정)1_견적" xfId="1418"/>
    <cellStyle name="_투찰(안덕대정)1_견적(울산남방파제)" xfId="1419"/>
    <cellStyle name="_투찰(안덕대정)1_견적_050707 전체내역서(최초)" xfId="1420"/>
    <cellStyle name="_투찰(안덕대정)1_견적_050716 하도분개" xfId="1421"/>
    <cellStyle name="_투찰(안덕대정)1_단가산출근거" xfId="1422"/>
    <cellStyle name="_투찰(안덕대정)1_단가산출근거_▒ 산출근거모음" xfId="1423"/>
    <cellStyle name="_투찰(안덕대정)1_단가승인양식" xfId="1424"/>
    <cellStyle name="_투찰(안덕대정)1_배전변경실행" xfId="1425"/>
    <cellStyle name="_투찰(안덕대정)1_본실행_매립" xfId="1426"/>
    <cellStyle name="_투찰(안덕대정)1_산근" xfId="1427"/>
    <cellStyle name="_투찰(안덕대정)1_산근_050707 전체내역서(최초)" xfId="1428"/>
    <cellStyle name="_투찰(안덕대정)1_산근_050716 하도분개" xfId="1429"/>
    <cellStyle name="_투찰(안덕대정)1_실행변경(예상)보고서" xfId="1430"/>
    <cellStyle name="_투찰(안덕대정)1_실행변경(예상)보고서_단가승인양식" xfId="1431"/>
    <cellStyle name="_투찰(안덕대정)1_실행예산(변경)" xfId="1432"/>
    <cellStyle name="_투찰(안덕대정)1_투찰_대둔산" xfId="1433"/>
    <cellStyle name="_투찰(안덕대정)1_투찰_대둔산_050707 전체내역서(최초)" xfId="1434"/>
    <cellStyle name="_투찰(안덕대정)1_투찰_대둔산_050716 하도분개" xfId="1435"/>
    <cellStyle name="_투찰2(기)" xfId="6762"/>
    <cellStyle name="_투찰8" xfId="1436"/>
    <cellStyle name="_투찰내역" xfId="1437"/>
    <cellStyle name="_투찰내역_050707 전체내역서(최초)" xfId="1438"/>
    <cellStyle name="_투찰내역_050716 하도분개" xfId="1439"/>
    <cellStyle name="_투찰내역R1" xfId="1440"/>
    <cellStyle name="_투찰내역R1_050707 전체내역서(최초)" xfId="1441"/>
    <cellStyle name="_투찰내역R1_050716 하도분개" xfId="1442"/>
    <cellStyle name="_투찰서(-0.5%)-산업로(여천-7호광장)" xfId="1443"/>
    <cellStyle name="_투찰서-0.022(산업로배면도로)" xfId="1444"/>
    <cellStyle name="_평천교" xfId="1445"/>
    <cellStyle name="_평촌교수량" xfId="1446"/>
    <cellStyle name="_평택(아산)항수로준설(030401)" xfId="1447"/>
    <cellStyle name="_평택시공계획(부지정지)-대림-1" xfId="1448"/>
    <cellStyle name="_평택시공계획(부지정지)-대림-1_A토실행-준설 방지막2" xfId="1449"/>
    <cellStyle name="_평택시공계획(부지정지)-대림-1_A토실행-준설 방지막2_가실행산출근거(본사안)-평택탈황대비공사" xfId="1450"/>
    <cellStyle name="_평택시공계획(부지정지)-대림-1_A토실행-준설 방지막2_가실행산출근거(본사안)-평택탈황대비공사_산출근거_경인교대" xfId="1451"/>
    <cellStyle name="_평택시공계획(부지정지)-대림-1_A토실행-준설 방지막2_가실행산출근거(본사안)-평택탈황대비공사_산출근거-충북권주배관(1공구)" xfId="1452"/>
    <cellStyle name="_평택시공계획(부지정지)-대림-1_A토실행-준설 방지막2_가실행산출근거(본사안)-평택탈황대비공사_산출근거-충북권주배관(1공구)_산출근거-충북권주배관(2공구)" xfId="1453"/>
    <cellStyle name="_평택시공계획(부지정지)-대림-1_A토실행-준설 방지막2_가실행산출근거(본사안)-평택탈황대비공사_산출근거-충북권주배관(1공구)_산출근거-충북권주배관(2공구)_산출근거_경인교대" xfId="1454"/>
    <cellStyle name="_평택시공계획(부지정지)-대림-1_A토실행-준설 방지막2_가실행산출근거(본사안)-평택탈황대비공사_평택탈황-구조물공-(가)실행-본사안" xfId="1455"/>
    <cellStyle name="_평택시공계획(부지정지)-대림-1_A토실행-준설 방지막2_가실행산출근거(본사안)-평택탈황대비공사_평택탈황-구조물공-(가)실행-본사안(정과장님)" xfId="1456"/>
    <cellStyle name="_평택시공계획(부지정지)-대림-1_A토실행-준설 방지막2_가실행산출근거(본사안)-평택탈황대비공사_평택탈황-구조물공-(가)실행-본사안(정과장님)_산출근거_경인교대" xfId="1457"/>
    <cellStyle name="_평택시공계획(부지정지)-대림-1_A토실행-준설 방지막2_가실행산출근거(본사안)-평택탈황대비공사_평택탈황-구조물공-(가)실행-본사안(정과장님)_산출근거-충북권주배관(1공구)" xfId="1458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59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0"/>
    <cellStyle name="_평택시공계획(부지정지)-대림-1_A토실행-준설 방지막2_가실행산출근거(본사안)-평택탈황대비공사_평택탈황-구조물공-(가)실행-본사안_산출근거_경인교대" xfId="1461"/>
    <cellStyle name="_평택시공계획(부지정지)-대림-1_A토실행-준설 방지막2_가실행산출근거(본사안)-평택탈황대비공사_평택탈황-구조물공-(가)실행-본사안_산출근거-충북권주배관(1공구)" xfId="1462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3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4"/>
    <cellStyle name="_평택시공계획(부지정지)-대림-1_A토실행-준설 방지막2_가실행산출근거(본사안)-평택탈황대비공사_평택탈황-구조물공-(가)실행-본사안3(정과장님)" xfId="1465"/>
    <cellStyle name="_평택시공계획(부지정지)-대림-1_A토실행-준설 방지막2_가실행산출근거(본사안)-평택탈황대비공사_평택탈황-구조물공-(가)실행-본사안3(정과장님)_산출근거_경인교대" xfId="1466"/>
    <cellStyle name="_평택시공계획(부지정지)-대림-1_A토실행-준설 방지막2_가실행산출근거(본사안)-평택탈황대비공사_평택탈황-구조물공-(가)실행-본사안3(정과장님)_산출근거-충북권주배관(1공구)" xfId="1467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68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69"/>
    <cellStyle name="_평택시공계획(부지정지)-대림-1_A토실행-준설 방지막2_본사안-산근-평택탈황대비공사(가실행)" xfId="1470"/>
    <cellStyle name="_평택시공계획(부지정지)-대림-1_A토실행-준설 방지막2_본사안-산근-평택탈황대비공사(가실행)_산출근거_경인교대" xfId="1471"/>
    <cellStyle name="_평택시공계획(부지정지)-대림-1_A토실행-준설 방지막2_본사안-산근-평택탈황대비공사(가실행)_산출근거-충북권주배관(1공구)" xfId="1472"/>
    <cellStyle name="_평택시공계획(부지정지)-대림-1_A토실행-준설 방지막2_본사안-산근-평택탈황대비공사(가실행)_산출근거-충북권주배관(1공구)_산출근거-충북권주배관(2공구)" xfId="1473"/>
    <cellStyle name="_평택시공계획(부지정지)-대림-1_A토실행-준설 방지막2_본사안-산근-평택탈황대비공사(가실행)_산출근거-충북권주배관(1공구)_산출근거-충북권주배관(2공구)_산출근거_경인교대" xfId="1474"/>
    <cellStyle name="_평택시공계획(부지정지)-대림-1_A토실행-준설 방지막2_본사안-산근-평택탈황대비공사(가실행)_평택탈황-구조물공-(가)실행-본사안" xfId="1475"/>
    <cellStyle name="_평택시공계획(부지정지)-대림-1_A토실행-준설 방지막2_본사안-산근-평택탈황대비공사(가실행)_평택탈황-구조물공-(가)실행-본사안(정과장님)" xfId="1476"/>
    <cellStyle name="_평택시공계획(부지정지)-대림-1_A토실행-준설 방지막2_본사안-산근-평택탈황대비공사(가실행)_평택탈황-구조물공-(가)실행-본사안(정과장님)_산출근거_경인교대" xfId="1477"/>
    <cellStyle name="_평택시공계획(부지정지)-대림-1_A토실행-준설 방지막2_본사안-산근-평택탈황대비공사(가실행)_평택탈황-구조물공-(가)실행-본사안(정과장님)_산출근거-충북권주배관(1공구)" xfId="1478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79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0"/>
    <cellStyle name="_평택시공계획(부지정지)-대림-1_A토실행-준설 방지막2_본사안-산근-평택탈황대비공사(가실행)_평택탈황-구조물공-(가)실행-본사안_산출근거_경인교대" xfId="1481"/>
    <cellStyle name="_평택시공계획(부지정지)-대림-1_A토실행-준설 방지막2_본사안-산근-평택탈황대비공사(가실행)_평택탈황-구조물공-(가)실행-본사안_산출근거-충북권주배관(1공구)" xfId="1482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3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4"/>
    <cellStyle name="_평택시공계획(부지정지)-대림-1_A토실행-준설 방지막2_본사안-산근-평택탈황대비공사(가실행)_평택탈황-구조물공-(가)실행-본사안3(정과장님)" xfId="1485"/>
    <cellStyle name="_평택시공계획(부지정지)-대림-1_A토실행-준설 방지막2_본사안-산근-평택탈황대비공사(가실행)_평택탈황-구조물공-(가)실행-본사안3(정과장님)_산출근거_경인교대" xfId="1486"/>
    <cellStyle name="_평택시공계획(부지정지)-대림-1_A토실행-준설 방지막2_본사안-산근-평택탈황대비공사(가실행)_평택탈황-구조물공-(가)실행-본사안3(정과장님)_산출근거-충북권주배관(1공구)" xfId="1487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88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89"/>
    <cellStyle name="_평택시공계획(부지정지)-대림-1_A토실행-준설 방지막2_산출근거_경인교대" xfId="1490"/>
    <cellStyle name="_평택시공계획(부지정지)-대림-1_A토실행-준설 방지막2_산출근거-충북권주배관(1공구)" xfId="1491"/>
    <cellStyle name="_평택시공계획(부지정지)-대림-1_A토실행-준설 방지막2_산출근거-충북권주배관(1공구)_산출근거-충북권주배관(2공구)" xfId="1492"/>
    <cellStyle name="_평택시공계획(부지정지)-대림-1_A토실행-준설 방지막2_산출근거-충북권주배관(1공구)_산출근거-충북권주배관(2공구)_산출근거_경인교대" xfId="1493"/>
    <cellStyle name="_평택시공계획(부지정지)-대림-1_A토실행-준설 방지막2_평택탈황-구조물공-(가)실행-본사안" xfId="1494"/>
    <cellStyle name="_평택시공계획(부지정지)-대림-1_A토실행-준설 방지막2_평택탈황-구조물공-(가)실행-본사안(정과장님)" xfId="1495"/>
    <cellStyle name="_평택시공계획(부지정지)-대림-1_A토실행-준설 방지막2_평택탈황-구조물공-(가)실행-본사안(정과장님)_산출근거_경인교대" xfId="1496"/>
    <cellStyle name="_평택시공계획(부지정지)-대림-1_A토실행-준설 방지막2_평택탈황-구조물공-(가)실행-본사안(정과장님)_산출근거-충북권주배관(1공구)" xfId="1497"/>
    <cellStyle name="_평택시공계획(부지정지)-대림-1_A토실행-준설 방지막2_평택탈황-구조물공-(가)실행-본사안(정과장님)_산출근거-충북권주배관(1공구)_산출근거-충북권주배관(2공구)" xfId="1498"/>
    <cellStyle name="_평택시공계획(부지정지)-대림-1_A토실행-준설 방지막2_평택탈황-구조물공-(가)실행-본사안(정과장님)_산출근거-충북권주배관(1공구)_산출근거-충북권주배관(2공구)_산출근거_경인교대" xfId="1499"/>
    <cellStyle name="_평택시공계획(부지정지)-대림-1_A토실행-준설 방지막2_평택탈황-구조물공-(가)실행-본사안_산출근거_경인교대" xfId="1500"/>
    <cellStyle name="_평택시공계획(부지정지)-대림-1_A토실행-준설 방지막2_평택탈황-구조물공-(가)실행-본사안_산출근거-충북권주배관(1공구)" xfId="1501"/>
    <cellStyle name="_평택시공계획(부지정지)-대림-1_A토실행-준설 방지막2_평택탈황-구조물공-(가)실행-본사안_산출근거-충북권주배관(1공구)_산출근거-충북권주배관(2공구)" xfId="1502"/>
    <cellStyle name="_평택시공계획(부지정지)-대림-1_A토실행-준설 방지막2_평택탈황-구조물공-(가)실행-본사안_산출근거-충북권주배관(1공구)_산출근거-충북권주배관(2공구)_산출근거_경인교대" xfId="1503"/>
    <cellStyle name="_평택시공계획(부지정지)-대림-1_A토실행-준설 방지막2_평택탈황-구조물공-(가)실행-본사안3(정과장님)" xfId="1504"/>
    <cellStyle name="_평택시공계획(부지정지)-대림-1_A토실행-준설 방지막2_평택탈황-구조물공-(가)실행-본사안3(정과장님)_산출근거_경인교대" xfId="1505"/>
    <cellStyle name="_평택시공계획(부지정지)-대림-1_A토실행-준설 방지막2_평택탈황-구조물공-(가)실행-본사안3(정과장님)_산출근거-충북권주배관(1공구)" xfId="1506"/>
    <cellStyle name="_평택시공계획(부지정지)-대림-1_A토실행-준설 방지막2_평택탈황-구조물공-(가)실행-본사안3(정과장님)_산출근거-충북권주배관(1공구)_산출근거-충북권주배관(2공구)" xfId="1507"/>
    <cellStyle name="_평택시공계획(부지정지)-대림-1_A토실행-준설 방지막2_평택탈황-구조물공-(가)실행-본사안3(정과장님)_산출근거-충북권주배관(1공구)_산출근거-충북권주배관(2공구)_산출근거_경인교대" xfId="1508"/>
    <cellStyle name="_평택시공계획(부지정지)-대림-1_A토실행-준설 방지막3" xfId="1509"/>
    <cellStyle name="_평택시공계획(부지정지)-대림-1_A토실행-준설 방지막3_가실행산출근거(본사안)-평택탈황대비공사" xfId="1510"/>
    <cellStyle name="_평택시공계획(부지정지)-대림-1_A토실행-준설 방지막3_가실행산출근거(본사안)-평택탈황대비공사_산출근거_경인교대" xfId="1511"/>
    <cellStyle name="_평택시공계획(부지정지)-대림-1_A토실행-준설 방지막3_가실행산출근거(본사안)-평택탈황대비공사_산출근거-충북권주배관(1공구)" xfId="1512"/>
    <cellStyle name="_평택시공계획(부지정지)-대림-1_A토실행-준설 방지막3_가실행산출근거(본사안)-평택탈황대비공사_산출근거-충북권주배관(1공구)_산출근거-충북권주배관(2공구)" xfId="1513"/>
    <cellStyle name="_평택시공계획(부지정지)-대림-1_A토실행-준설 방지막3_가실행산출근거(본사안)-평택탈황대비공사_산출근거-충북권주배관(1공구)_산출근거-충북권주배관(2공구)_산출근거_경인교대" xfId="1514"/>
    <cellStyle name="_평택시공계획(부지정지)-대림-1_A토실행-준설 방지막3_가실행산출근거(본사안)-평택탈황대비공사_평택탈황-구조물공-(가)실행-본사안" xfId="1515"/>
    <cellStyle name="_평택시공계획(부지정지)-대림-1_A토실행-준설 방지막3_가실행산출근거(본사안)-평택탈황대비공사_평택탈황-구조물공-(가)실행-본사안(정과장님)" xfId="1516"/>
    <cellStyle name="_평택시공계획(부지정지)-대림-1_A토실행-준설 방지막3_가실행산출근거(본사안)-평택탈황대비공사_평택탈황-구조물공-(가)실행-본사안(정과장님)_산출근거_경인교대" xfId="1517"/>
    <cellStyle name="_평택시공계획(부지정지)-대림-1_A토실행-준설 방지막3_가실행산출근거(본사안)-평택탈황대비공사_평택탈황-구조물공-(가)실행-본사안(정과장님)_산출근거-충북권주배관(1공구)" xfId="1518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19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0"/>
    <cellStyle name="_평택시공계획(부지정지)-대림-1_A토실행-준설 방지막3_가실행산출근거(본사안)-평택탈황대비공사_평택탈황-구조물공-(가)실행-본사안_산출근거_경인교대" xfId="1521"/>
    <cellStyle name="_평택시공계획(부지정지)-대림-1_A토실행-준설 방지막3_가실행산출근거(본사안)-평택탈황대비공사_평택탈황-구조물공-(가)실행-본사안_산출근거-충북권주배관(1공구)" xfId="1522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3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4"/>
    <cellStyle name="_평택시공계획(부지정지)-대림-1_A토실행-준설 방지막3_가실행산출근거(본사안)-평택탈황대비공사_평택탈황-구조물공-(가)실행-본사안3(정과장님)" xfId="1525"/>
    <cellStyle name="_평택시공계획(부지정지)-대림-1_A토실행-준설 방지막3_가실행산출근거(본사안)-평택탈황대비공사_평택탈황-구조물공-(가)실행-본사안3(정과장님)_산출근거_경인교대" xfId="1526"/>
    <cellStyle name="_평택시공계획(부지정지)-대림-1_A토실행-준설 방지막3_가실행산출근거(본사안)-평택탈황대비공사_평택탈황-구조물공-(가)실행-본사안3(정과장님)_산출근거-충북권주배관(1공구)" xfId="1527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28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29"/>
    <cellStyle name="_평택시공계획(부지정지)-대림-1_A토실행-준설 방지막3_본사안-산근-평택탈황대비공사(가실행)" xfId="1530"/>
    <cellStyle name="_평택시공계획(부지정지)-대림-1_A토실행-준설 방지막3_본사안-산근-평택탈황대비공사(가실행)_산출근거_경인교대" xfId="1531"/>
    <cellStyle name="_평택시공계획(부지정지)-대림-1_A토실행-준설 방지막3_본사안-산근-평택탈황대비공사(가실행)_산출근거-충북권주배관(1공구)" xfId="1532"/>
    <cellStyle name="_평택시공계획(부지정지)-대림-1_A토실행-준설 방지막3_본사안-산근-평택탈황대비공사(가실행)_산출근거-충북권주배관(1공구)_산출근거-충북권주배관(2공구)" xfId="1533"/>
    <cellStyle name="_평택시공계획(부지정지)-대림-1_A토실행-준설 방지막3_본사안-산근-평택탈황대비공사(가실행)_산출근거-충북권주배관(1공구)_산출근거-충북권주배관(2공구)_산출근거_경인교대" xfId="1534"/>
    <cellStyle name="_평택시공계획(부지정지)-대림-1_A토실행-준설 방지막3_본사안-산근-평택탈황대비공사(가실행)_평택탈황-구조물공-(가)실행-본사안" xfId="1535"/>
    <cellStyle name="_평택시공계획(부지정지)-대림-1_A토실행-준설 방지막3_본사안-산근-평택탈황대비공사(가실행)_평택탈황-구조물공-(가)실행-본사안(정과장님)" xfId="1536"/>
    <cellStyle name="_평택시공계획(부지정지)-대림-1_A토실행-준설 방지막3_본사안-산근-평택탈황대비공사(가실행)_평택탈황-구조물공-(가)실행-본사안(정과장님)_산출근거_경인교대" xfId="1537"/>
    <cellStyle name="_평택시공계획(부지정지)-대림-1_A토실행-준설 방지막3_본사안-산근-평택탈황대비공사(가실행)_평택탈황-구조물공-(가)실행-본사안(정과장님)_산출근거-충북권주배관(1공구)" xfId="1538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39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0"/>
    <cellStyle name="_평택시공계획(부지정지)-대림-1_A토실행-준설 방지막3_본사안-산근-평택탈황대비공사(가실행)_평택탈황-구조물공-(가)실행-본사안_산출근거_경인교대" xfId="1541"/>
    <cellStyle name="_평택시공계획(부지정지)-대림-1_A토실행-준설 방지막3_본사안-산근-평택탈황대비공사(가실행)_평택탈황-구조물공-(가)실행-본사안_산출근거-충북권주배관(1공구)" xfId="1542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3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4"/>
    <cellStyle name="_평택시공계획(부지정지)-대림-1_A토실행-준설 방지막3_본사안-산근-평택탈황대비공사(가실행)_평택탈황-구조물공-(가)실행-본사안3(정과장님)" xfId="1545"/>
    <cellStyle name="_평택시공계획(부지정지)-대림-1_A토실행-준설 방지막3_본사안-산근-평택탈황대비공사(가실행)_평택탈황-구조물공-(가)실행-본사안3(정과장님)_산출근거_경인교대" xfId="1546"/>
    <cellStyle name="_평택시공계획(부지정지)-대림-1_A토실행-준설 방지막3_본사안-산근-평택탈황대비공사(가실행)_평택탈황-구조물공-(가)실행-본사안3(정과장님)_산출근거-충북권주배관(1공구)" xfId="1547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48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49"/>
    <cellStyle name="_평택시공계획(부지정지)-대림-1_A토실행-준설 방지막3_산출근거_경인교대" xfId="1550"/>
    <cellStyle name="_평택시공계획(부지정지)-대림-1_A토실행-준설 방지막3_산출근거-충북권주배관(1공구)" xfId="1551"/>
    <cellStyle name="_평택시공계획(부지정지)-대림-1_A토실행-준설 방지막3_산출근거-충북권주배관(1공구)_산출근거-충북권주배관(2공구)" xfId="1552"/>
    <cellStyle name="_평택시공계획(부지정지)-대림-1_A토실행-준설 방지막3_산출근거-충북권주배관(1공구)_산출근거-충북권주배관(2공구)_산출근거_경인교대" xfId="1553"/>
    <cellStyle name="_평택시공계획(부지정지)-대림-1_A토실행-준설 방지막3_평택탈황-구조물공-(가)실행-본사안" xfId="1554"/>
    <cellStyle name="_평택시공계획(부지정지)-대림-1_A토실행-준설 방지막3_평택탈황-구조물공-(가)실행-본사안(정과장님)" xfId="1555"/>
    <cellStyle name="_평택시공계획(부지정지)-대림-1_A토실행-준설 방지막3_평택탈황-구조물공-(가)실행-본사안(정과장님)_산출근거_경인교대" xfId="1556"/>
    <cellStyle name="_평택시공계획(부지정지)-대림-1_A토실행-준설 방지막3_평택탈황-구조물공-(가)실행-본사안(정과장님)_산출근거-충북권주배관(1공구)" xfId="1557"/>
    <cellStyle name="_평택시공계획(부지정지)-대림-1_A토실행-준설 방지막3_평택탈황-구조물공-(가)실행-본사안(정과장님)_산출근거-충북권주배관(1공구)_산출근거-충북권주배관(2공구)" xfId="1558"/>
    <cellStyle name="_평택시공계획(부지정지)-대림-1_A토실행-준설 방지막3_평택탈황-구조물공-(가)실행-본사안(정과장님)_산출근거-충북권주배관(1공구)_산출근거-충북권주배관(2공구)_산출근거_경인교대" xfId="1559"/>
    <cellStyle name="_평택시공계획(부지정지)-대림-1_A토실행-준설 방지막3_평택탈황-구조물공-(가)실행-본사안_산출근거_경인교대" xfId="1560"/>
    <cellStyle name="_평택시공계획(부지정지)-대림-1_A토실행-준설 방지막3_평택탈황-구조물공-(가)실행-본사안_산출근거-충북권주배관(1공구)" xfId="1561"/>
    <cellStyle name="_평택시공계획(부지정지)-대림-1_A토실행-준설 방지막3_평택탈황-구조물공-(가)실행-본사안_산출근거-충북권주배관(1공구)_산출근거-충북권주배관(2공구)" xfId="1562"/>
    <cellStyle name="_평택시공계획(부지정지)-대림-1_A토실행-준설 방지막3_평택탈황-구조물공-(가)실행-본사안_산출근거-충북권주배관(1공구)_산출근거-충북권주배관(2공구)_산출근거_경인교대" xfId="1563"/>
    <cellStyle name="_평택시공계획(부지정지)-대림-1_A토실행-준설 방지막3_평택탈황-구조물공-(가)실행-본사안3(정과장님)" xfId="1564"/>
    <cellStyle name="_평택시공계획(부지정지)-대림-1_A토실행-준설 방지막3_평택탈황-구조물공-(가)실행-본사안3(정과장님)_산출근거_경인교대" xfId="1565"/>
    <cellStyle name="_평택시공계획(부지정지)-대림-1_A토실행-준설 방지막3_평택탈황-구조물공-(가)실행-본사안3(정과장님)_산출근거-충북권주배관(1공구)" xfId="1566"/>
    <cellStyle name="_평택시공계획(부지정지)-대림-1_A토실행-준설 방지막3_평택탈황-구조물공-(가)실행-본사안3(정과장님)_산출근거-충북권주배관(1공구)_산출근거-충북권주배관(2공구)" xfId="1567"/>
    <cellStyle name="_평택시공계획(부지정지)-대림-1_A토실행-준설 방지막3_평택탈황-구조물공-(가)실행-본사안3(정과장님)_산출근거-충북권주배관(1공구)_산출근거-충북권주배관(2공구)_산출근거_경인교대" xfId="1568"/>
    <cellStyle name="_평택시공계획(부지정지)-대림-1_산출근거_경인교대" xfId="1569"/>
    <cellStyle name="_평택시공계획(부지정지)-대림-1_산출근거-충북권주배관(1공구)" xfId="1570"/>
    <cellStyle name="_평택시공계획(부지정지)-대림-1_산출근거-충북권주배관(1공구)_산출근거-충북권주배관(2공구)" xfId="1571"/>
    <cellStyle name="_평택시공계획(부지정지)-대림-1_산출근거-충북권주배관(1공구)_산출근거-충북권주배관(2공구)_산출근거_경인교대" xfId="1572"/>
    <cellStyle name="_평택시공계획(부지정지)-대림-1_실행금액비교-평택탈황대비공사" xfId="1573"/>
    <cellStyle name="_평택시공계획(부지정지)-대림-1_실행금액비교-평택탈황대비공사_산출근거_경인교대" xfId="1574"/>
    <cellStyle name="_평택시공계획(부지정지)-대림-1_실행금액비교-평택탈황대비공사_산출근거-충북권주배관(1공구)" xfId="1575"/>
    <cellStyle name="_평택시공계획(부지정지)-대림-1_실행금액비교-평택탈황대비공사_산출근거-충북권주배관(1공구)_산출근거-충북권주배관(2공구)" xfId="1576"/>
    <cellStyle name="_평택시공계획(부지정지)-대림-1_실행금액비교-평택탈황대비공사_산출근거-충북권주배관(1공구)_산출근거-충북권주배관(2공구)_산출근거_경인교대" xfId="1577"/>
    <cellStyle name="_평택시공계획(부지정지)-대림-1_실행금액비교-평택탈황대비공사_평택탈황-구조물공-(가)실행-본사안" xfId="1578"/>
    <cellStyle name="_평택시공계획(부지정지)-대림-1_실행금액비교-평택탈황대비공사_평택탈황-구조물공-(가)실행-본사안(정과장님)" xfId="1579"/>
    <cellStyle name="_평택시공계획(부지정지)-대림-1_실행금액비교-평택탈황대비공사_평택탈황-구조물공-(가)실행-본사안(정과장님)_산출근거_경인교대" xfId="1580"/>
    <cellStyle name="_평택시공계획(부지정지)-대림-1_실행금액비교-평택탈황대비공사_평택탈황-구조물공-(가)실행-본사안(정과장님)_산출근거-충북권주배관(1공구)" xfId="1581"/>
    <cellStyle name="_평택시공계획(부지정지)-대림-1_실행금액비교-평택탈황대비공사_평택탈황-구조물공-(가)실행-본사안(정과장님)_산출근거-충북권주배관(1공구)_산출근거-충북권주배관(2공구)" xfId="1582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3"/>
    <cellStyle name="_평택시공계획(부지정지)-대림-1_실행금액비교-평택탈황대비공사_평택탈황-구조물공-(가)실행-본사안_산출근거_경인교대" xfId="1584"/>
    <cellStyle name="_평택시공계획(부지정지)-대림-1_실행금액비교-평택탈황대비공사_평택탈황-구조물공-(가)실행-본사안_산출근거-충북권주배관(1공구)" xfId="1585"/>
    <cellStyle name="_평택시공계획(부지정지)-대림-1_실행금액비교-평택탈황대비공사_평택탈황-구조물공-(가)실행-본사안_산출근거-충북권주배관(1공구)_산출근거-충북권주배관(2공구)" xfId="1586"/>
    <cellStyle name="_평택시공계획(부지정지)-대림-1_실행금액비교-평택탈황대비공사_평택탈황-구조물공-(가)실행-본사안_산출근거-충북권주배관(1공구)_산출근거-충북권주배관(2공구)_산출근거_경인교대" xfId="1587"/>
    <cellStyle name="_평택시공계획(부지정지)-대림-1_실행금액비교-평택탈황대비공사_평택탈황-구조물공-(가)실행-본사안3(정과장님)" xfId="1588"/>
    <cellStyle name="_평택시공계획(부지정지)-대림-1_실행금액비교-평택탈황대비공사_평택탈황-구조물공-(가)실행-본사안3(정과장님)_산출근거_경인교대" xfId="1589"/>
    <cellStyle name="_평택시공계획(부지정지)-대림-1_실행금액비교-평택탈황대비공사_평택탈황-구조물공-(가)실행-본사안3(정과장님)_산출근거-충북권주배관(1공구)" xfId="1590"/>
    <cellStyle name="_평택시공계획(부지정지)-대림-1_실행금액비교-평택탈황대비공사_평택탈황-구조물공-(가)실행-본사안3(정과장님)_산출근거-충북권주배관(1공구)_산출근거-충북권주배관(2공구)" xfId="1591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2"/>
    <cellStyle name="_평택시공계획(부지정지)-대림-1_평택탈황-구조물공-(가)실행-본사안" xfId="1593"/>
    <cellStyle name="_평택시공계획(부지정지)-대림-1_평택탈황-구조물공-(가)실행-본사안(정과장님)" xfId="1594"/>
    <cellStyle name="_평택시공계획(부지정지)-대림-1_평택탈황-구조물공-(가)실행-본사안(정과장님)_산출근거_경인교대" xfId="1595"/>
    <cellStyle name="_평택시공계획(부지정지)-대림-1_평택탈황-구조물공-(가)실행-본사안(정과장님)_산출근거-충북권주배관(1공구)" xfId="1596"/>
    <cellStyle name="_평택시공계획(부지정지)-대림-1_평택탈황-구조물공-(가)실행-본사안(정과장님)_산출근거-충북권주배관(1공구)_산출근거-충북권주배관(2공구)" xfId="1597"/>
    <cellStyle name="_평택시공계획(부지정지)-대림-1_평택탈황-구조물공-(가)실행-본사안(정과장님)_산출근거-충북권주배관(1공구)_산출근거-충북권주배관(2공구)_산출근거_경인교대" xfId="1598"/>
    <cellStyle name="_평택시공계획(부지정지)-대림-1_평택탈황-구조물공-(가)실행-본사안_산출근거_경인교대" xfId="1599"/>
    <cellStyle name="_평택시공계획(부지정지)-대림-1_평택탈황-구조물공-(가)실행-본사안_산출근거-충북권주배관(1공구)" xfId="1600"/>
    <cellStyle name="_평택시공계획(부지정지)-대림-1_평택탈황-구조물공-(가)실행-본사안_산출근거-충북권주배관(1공구)_산출근거-충북권주배관(2공구)" xfId="1601"/>
    <cellStyle name="_평택시공계획(부지정지)-대림-1_평택탈황-구조물공-(가)실행-본사안_산출근거-충북권주배관(1공구)_산출근거-충북권주배관(2공구)_산출근거_경인교대" xfId="1602"/>
    <cellStyle name="_평택시공계획(부지정지)-대림-1_평택탈황-구조물공-(가)실행-본사안3(정과장님)" xfId="1603"/>
    <cellStyle name="_평택시공계획(부지정지)-대림-1_평택탈황-구조물공-(가)실행-본사안3(정과장님)_산출근거_경인교대" xfId="1604"/>
    <cellStyle name="_평택시공계획(부지정지)-대림-1_평택탈황-구조물공-(가)실행-본사안3(정과장님)_산출근거-충북권주배관(1공구)" xfId="1605"/>
    <cellStyle name="_평택시공계획(부지정지)-대림-1_평택탈황-구조물공-(가)실행-본사안3(정과장님)_산출근거-충북권주배관(1공구)_산출근거-충북권주배관(2공구)" xfId="1606"/>
    <cellStyle name="_평택시공계획(부지정지)-대림-1_평택탈황-구조물공-(가)실행-본사안3(정과장님)_산출근거-충북권주배관(1공구)_산출근거-충북권주배관(2공구)_산출근거_경인교대" xfId="1607"/>
    <cellStyle name="_평택탈황-구조물공-(가)실행-본사안" xfId="1608"/>
    <cellStyle name="_평택탈황-구조물공-(가)실행-본사안_산출근거_경인교대" xfId="1609"/>
    <cellStyle name="_평택탈황-구조물공-(가)실행-본사안_산출근거-충북권주배관(1공구)" xfId="1610"/>
    <cellStyle name="_평택탈황-구조물공-(가)실행-본사안_산출근거-충북권주배관(1공구)_산출근거-충북권주배관(2공구)" xfId="1611"/>
    <cellStyle name="_평택탈황-구조물공-(가)실행-본사안_산출근거-충북권주배관(1공구)_산출근거-충북권주배관(2공구)_산출근거_경인교대" xfId="1612"/>
    <cellStyle name="_평택탈황-구조물공-(가)실행-본사안_평택탈황-구조물공-(가)실행-본사안" xfId="1613"/>
    <cellStyle name="_평택탈황-구조물공-(가)실행-본사안_평택탈황-구조물공-(가)실행-본사안(정과장님)" xfId="1614"/>
    <cellStyle name="_평택탈황-구조물공-(가)실행-본사안_평택탈황-구조물공-(가)실행-본사안(정과장님)_산출근거_경인교대" xfId="1615"/>
    <cellStyle name="_평택탈황-구조물공-(가)실행-본사안_평택탈황-구조물공-(가)실행-본사안(정과장님)_산출근거-충북권주배관(1공구)" xfId="1616"/>
    <cellStyle name="_평택탈황-구조물공-(가)실행-본사안_평택탈황-구조물공-(가)실행-본사안(정과장님)_산출근거-충북권주배관(1공구)_산출근거-충북권주배관(2공구)" xfId="1617"/>
    <cellStyle name="_평택탈황-구조물공-(가)실행-본사안_평택탈황-구조물공-(가)실행-본사안(정과장님)_산출근거-충북권주배관(1공구)_산출근거-충북권주배관(2공구)_산출근거_경인교대" xfId="1618"/>
    <cellStyle name="_평택탈황-구조물공-(가)실행-본사안_평택탈황-구조물공-(가)실행-본사안_산출근거_경인교대" xfId="1619"/>
    <cellStyle name="_평택탈황-구조물공-(가)실행-본사안_평택탈황-구조물공-(가)실행-본사안_산출근거-충북권주배관(1공구)" xfId="1620"/>
    <cellStyle name="_평택탈황-구조물공-(가)실행-본사안_평택탈황-구조물공-(가)실행-본사안_산출근거-충북권주배관(1공구)_산출근거-충북권주배관(2공구)" xfId="1621"/>
    <cellStyle name="_평택탈황-구조물공-(가)실행-본사안_평택탈황-구조물공-(가)실행-본사안_산출근거-충북권주배관(1공구)_산출근거-충북권주배관(2공구)_산출근거_경인교대" xfId="1622"/>
    <cellStyle name="_평택탈황-구조물공-(가)실행-본사안_평택탈황-구조물공-(가)실행-본사안3(정과장님)" xfId="1623"/>
    <cellStyle name="_평택탈황-구조물공-(가)실행-본사안_평택탈황-구조물공-(가)실행-본사안3(정과장님)_산출근거_경인교대" xfId="1624"/>
    <cellStyle name="_평택탈황-구조물공-(가)실행-본사안_평택탈황-구조물공-(가)실행-본사안3(정과장님)_산출근거-충북권주배관(1공구)" xfId="1625"/>
    <cellStyle name="_평택탈황-구조물공-(가)실행-본사안_평택탈황-구조물공-(가)실행-본사안3(정과장님)_산출근거-충북권주배관(1공구)_산출근거-충북권주배관(2공구)" xfId="1626"/>
    <cellStyle name="_평택탈황-구조물공-(가)실행-본사안_평택탈황-구조물공-(가)실행-본사안3(정과장님)_산출근거-충북권주배관(1공구)_산출근거-충북권주배관(2공구)_산출근거_경인교대" xfId="1627"/>
    <cellStyle name="_평택토목내역서" xfId="1628"/>
    <cellStyle name="_평화의댐내역서최종(OLD)" xfId="6763"/>
    <cellStyle name="_폐기물유용" xfId="1629"/>
    <cellStyle name="_폐기물유용_건강, 연금 보험료" xfId="1630"/>
    <cellStyle name="_폐기물유용_임목폐" xfId="1631"/>
    <cellStyle name="_폐기물유용_임목폐기물(1+340~1+446)" xfId="1632"/>
    <cellStyle name="_폐기물유용_임목폐기물(신창교차로)" xfId="1633"/>
    <cellStyle name="_포장" xfId="6764"/>
    <cellStyle name="_포장_라멘교 토공" xfId="6765"/>
    <cellStyle name="_포항교도소 건축내역서" xfId="1634"/>
    <cellStyle name="_품의서" xfId="1635"/>
    <cellStyle name="_하나로정보센터 견적(각층별 최종)" xfId="6766"/>
    <cellStyle name="_하도급분할" xfId="1636"/>
    <cellStyle name="_하도급율" xfId="1637"/>
    <cellStyle name="_하도변경현황" xfId="1638"/>
    <cellStyle name="_하마1교-수량" xfId="1639"/>
    <cellStyle name="_하마1교-수량_가들2교수량" xfId="1640"/>
    <cellStyle name="_하마1교-수량_가들2교수량_행정교토공수량" xfId="1641"/>
    <cellStyle name="_하마2교-수량" xfId="1642"/>
    <cellStyle name="_하마2교-수량_가들2교수량" xfId="1643"/>
    <cellStyle name="_하마2교-수량_가들2교수량_행정교토공수량" xfId="1644"/>
    <cellStyle name="_하마읍3교대" xfId="1645"/>
    <cellStyle name="_하마읍3교대_가들2교수량" xfId="1646"/>
    <cellStyle name="_하마읍3교대_가들2교수량_행정교토공수량" xfId="1647"/>
    <cellStyle name="_하마읍3교토공" xfId="1648"/>
    <cellStyle name="_하마읍3교토공_가들2교수량" xfId="1649"/>
    <cellStyle name="_하마읍3교토공_가들2교수량_행정교토공수량" xfId="1650"/>
    <cellStyle name="_하판2,3교 초기점검 용역" xfId="1651"/>
    <cellStyle name="_학의과천_산근" xfId="1652"/>
    <cellStyle name="_합의서" xfId="6767"/>
    <cellStyle name="_합의서_'2000 시공계획1(잔)" xfId="6768"/>
    <cellStyle name="_합의서_'2000 시공계획1(잔)_'2001사업계획(3)" xfId="6769"/>
    <cellStyle name="_합의서_'2000 시공계획1(잔)_'2001사업계획(3)_내역서(오산세교 3공구)" xfId="6770"/>
    <cellStyle name="_합의서_'2000 시공계획1(잔)_내역서(오산세교 3공구)" xfId="6771"/>
    <cellStyle name="_합의서_'2001사업계획(2)" xfId="6772"/>
    <cellStyle name="_합의서_'2001사업계획(2)_내역서(오산세교 3공구)" xfId="6773"/>
    <cellStyle name="_합의서_2002년영천도로(이대리)" xfId="6774"/>
    <cellStyle name="_합의서_2002년영천도로(이대리)_내역서(오산세교 3공구)" xfId="6775"/>
    <cellStyle name="_합의서_2002년영천도로시행" xfId="6776"/>
    <cellStyle name="_합의서_2002년영천도로시행_내역서(오산세교 3공구)" xfId="6777"/>
    <cellStyle name="_합의서_내역서(오산세교 3공구)" xfId="6778"/>
    <cellStyle name="_합의서_실행" xfId="6779"/>
    <cellStyle name="_합의서_실행_내역서(오산세교 3공구)" xfId="6780"/>
    <cellStyle name="_합의서_실행작성양식" xfId="6781"/>
    <cellStyle name="_합의서_실행작성양식 (1)" xfId="6782"/>
    <cellStyle name="_합의서_실행작성양식 (1)_'2001사업계획(3)" xfId="6783"/>
    <cellStyle name="_합의서_실행작성양식 (1)_'2001사업계획(3)_내역서(오산세교 3공구)" xfId="6784"/>
    <cellStyle name="_합의서_실행작성양식 (1)_내역서(오산세교 3공구)" xfId="6785"/>
    <cellStyle name="_합의서_실행작성양식 (1)_잔여실행" xfId="6786"/>
    <cellStyle name="_합의서_실행작성양식 (1)_잔여실행_내역서(오산세교 3공구)" xfId="6787"/>
    <cellStyle name="_합의서_실행작성양식 (1)_잔여실행_잔여실행" xfId="6788"/>
    <cellStyle name="_합의서_실행작성양식 (1)_잔여실행_잔여실행_내역서(오산세교 3공구)" xfId="6789"/>
    <cellStyle name="_합의서_실행작성양식_'2001사업계획(3)" xfId="6790"/>
    <cellStyle name="_합의서_실행작성양식_'2001사업계획(3)_내역서(오산세교 3공구)" xfId="6791"/>
    <cellStyle name="_합의서_실행작성양식_내역서(오산세교 3공구)" xfId="6792"/>
    <cellStyle name="_합의서_실행작성양식_잔여실행" xfId="6793"/>
    <cellStyle name="_합의서_실행작성양식_잔여실행_내역서(오산세교 3공구)" xfId="6794"/>
    <cellStyle name="_합의서_실행작성양식_잔여실행_잔여실행" xfId="6795"/>
    <cellStyle name="_합의서_실행작성양식_잔여실행_잔여실행_내역서(오산세교 3공구)" xfId="6796"/>
    <cellStyle name="_합의서_실행작성양식1" xfId="6797"/>
    <cellStyle name="_합의서_실행작성양식1_2002년영천도로(이대리)" xfId="6798"/>
    <cellStyle name="_합의서_실행작성양식1_2002년영천도로(이대리)_내역서(오산세교 3공구)" xfId="6799"/>
    <cellStyle name="_합의서_실행작성양식1_2002년영천도로시행" xfId="6800"/>
    <cellStyle name="_합의서_실행작성양식1_2002년영천도로시행_내역서(오산세교 3공구)" xfId="6801"/>
    <cellStyle name="_합의서_실행작성양식1_내역서(오산세교 3공구)" xfId="6802"/>
    <cellStyle name="_합의서_실행작성양식연습" xfId="6803"/>
    <cellStyle name="_합의서_실행작성양식연습_'2001사업계획(3)" xfId="6804"/>
    <cellStyle name="_합의서_실행작성양식연습_'2001사업계획(3)_내역서(오산세교 3공구)" xfId="6805"/>
    <cellStyle name="_합의서_실행작성양식연습_내역서(오산세교 3공구)" xfId="6806"/>
    <cellStyle name="_합의서_실행작성양식연습_잔여실행" xfId="6807"/>
    <cellStyle name="_합의서_실행작성양식연습_잔여실행_내역서(오산세교 3공구)" xfId="6808"/>
    <cellStyle name="_합의서_실행작성양식연습_잔여실행_잔여실행" xfId="6809"/>
    <cellStyle name="_합의서_실행작성양식연습_잔여실행_잔여실행_내역서(오산세교 3공구)" xfId="6810"/>
    <cellStyle name="_합의서_잔여실행" xfId="6811"/>
    <cellStyle name="_합의서_잔여실행_내역서(오산세교 3공구)" xfId="6812"/>
    <cellStyle name="_합의서_추풍령" xfId="6813"/>
    <cellStyle name="_합의서_추풍령_'2000 시공계획1(잔)" xfId="6814"/>
    <cellStyle name="_합의서_추풍령_'2000 시공계획1(잔)_'2001사업계획(3)" xfId="6815"/>
    <cellStyle name="_합의서_추풍령_'2000 시공계획1(잔)_'2001사업계획(3)_내역서(오산세교 3공구)" xfId="6816"/>
    <cellStyle name="_합의서_추풍령_'2000 시공계획1(잔)_내역서(오산세교 3공구)" xfId="6817"/>
    <cellStyle name="_합의서_추풍령_'2001사업계획(2)" xfId="6818"/>
    <cellStyle name="_합의서_추풍령_'2001사업계획(2)_내역서(오산세교 3공구)" xfId="6819"/>
    <cellStyle name="_합의서_추풍령_2002년영천도로(이대리)" xfId="6820"/>
    <cellStyle name="_합의서_추풍령_2002년영천도로(이대리)_내역서(오산세교 3공구)" xfId="6821"/>
    <cellStyle name="_합의서_추풍령_2002년영천도로시행" xfId="6822"/>
    <cellStyle name="_합의서_추풍령_2002년영천도로시행_내역서(오산세교 3공구)" xfId="6823"/>
    <cellStyle name="_합의서_추풍령_내역서(오산세교 3공구)" xfId="6824"/>
    <cellStyle name="_합의서_추풍령_실행" xfId="6825"/>
    <cellStyle name="_합의서_추풍령_실행_내역서(오산세교 3공구)" xfId="6826"/>
    <cellStyle name="_합의서_추풍령_실행작성양식" xfId="6827"/>
    <cellStyle name="_합의서_추풍령_실행작성양식 (1)" xfId="6828"/>
    <cellStyle name="_합의서_추풍령_실행작성양식 (1)_'2001사업계획(3)" xfId="6829"/>
    <cellStyle name="_합의서_추풍령_실행작성양식 (1)_'2001사업계획(3)_내역서(오산세교 3공구)" xfId="6830"/>
    <cellStyle name="_합의서_추풍령_실행작성양식 (1)_내역서(오산세교 3공구)" xfId="6831"/>
    <cellStyle name="_합의서_추풍령_실행작성양식 (1)_잔여실행" xfId="6832"/>
    <cellStyle name="_합의서_추풍령_실행작성양식 (1)_잔여실행_내역서(오산세교 3공구)" xfId="6833"/>
    <cellStyle name="_합의서_추풍령_실행작성양식 (1)_잔여실행_잔여실행" xfId="6834"/>
    <cellStyle name="_합의서_추풍령_실행작성양식 (1)_잔여실행_잔여실행_내역서(오산세교 3공구)" xfId="6835"/>
    <cellStyle name="_합의서_추풍령_실행작성양식_'2001사업계획(3)" xfId="6836"/>
    <cellStyle name="_합의서_추풍령_실행작성양식_'2001사업계획(3)_내역서(오산세교 3공구)" xfId="6837"/>
    <cellStyle name="_합의서_추풍령_실행작성양식_내역서(오산세교 3공구)" xfId="6838"/>
    <cellStyle name="_합의서_추풍령_실행작성양식_잔여실행" xfId="6839"/>
    <cellStyle name="_합의서_추풍령_실행작성양식_잔여실행_내역서(오산세교 3공구)" xfId="6840"/>
    <cellStyle name="_합의서_추풍령_실행작성양식_잔여실행_잔여실행" xfId="6841"/>
    <cellStyle name="_합의서_추풍령_실행작성양식_잔여실행_잔여실행_내역서(오산세교 3공구)" xfId="6842"/>
    <cellStyle name="_합의서_추풍령_실행작성양식1" xfId="6843"/>
    <cellStyle name="_합의서_추풍령_실행작성양식1_2002년영천도로(이대리)" xfId="6844"/>
    <cellStyle name="_합의서_추풍령_실행작성양식1_2002년영천도로(이대리)_내역서(오산세교 3공구)" xfId="6845"/>
    <cellStyle name="_합의서_추풍령_실행작성양식1_2002년영천도로시행" xfId="6846"/>
    <cellStyle name="_합의서_추풍령_실행작성양식1_2002년영천도로시행_내역서(오산세교 3공구)" xfId="6847"/>
    <cellStyle name="_합의서_추풍령_실행작성양식1_내역서(오산세교 3공구)" xfId="6848"/>
    <cellStyle name="_합의서_추풍령_실행작성양식연습" xfId="6849"/>
    <cellStyle name="_합의서_추풍령_실행작성양식연습_'2001사업계획(3)" xfId="6850"/>
    <cellStyle name="_합의서_추풍령_실행작성양식연습_'2001사업계획(3)_내역서(오산세교 3공구)" xfId="6851"/>
    <cellStyle name="_합의서_추풍령_실행작성양식연습_내역서(오산세교 3공구)" xfId="6852"/>
    <cellStyle name="_합의서_추풍령_실행작성양식연습_잔여실행" xfId="6853"/>
    <cellStyle name="_합의서_추풍령_실행작성양식연습_잔여실행_내역서(오산세교 3공구)" xfId="6854"/>
    <cellStyle name="_합의서_추풍령_실행작성양식연습_잔여실행_잔여실행" xfId="6855"/>
    <cellStyle name="_합의서_추풍령_실행작성양식연습_잔여실행_잔여실행_내역서(오산세교 3공구)" xfId="6856"/>
    <cellStyle name="_합의서_추풍령_잔여실행" xfId="6857"/>
    <cellStyle name="_합의서_추풍령_잔여실행_내역서(오산세교 3공구)" xfId="6858"/>
    <cellStyle name="_합의서_추풍령-1" xfId="6859"/>
    <cellStyle name="_합의서_추풍령-1_'2000 시공계획1(잔)" xfId="6860"/>
    <cellStyle name="_합의서_추풍령-1_'2000 시공계획1(잔)_'2001사업계획(3)" xfId="6861"/>
    <cellStyle name="_합의서_추풍령-1_'2000 시공계획1(잔)_'2001사업계획(3)_내역서(오산세교 3공구)" xfId="6862"/>
    <cellStyle name="_합의서_추풍령-1_'2000 시공계획1(잔)_내역서(오산세교 3공구)" xfId="6863"/>
    <cellStyle name="_합의서_추풍령-1_'2001사업계획(2)" xfId="6864"/>
    <cellStyle name="_합의서_추풍령-1_'2001사업계획(2)_내역서(오산세교 3공구)" xfId="6865"/>
    <cellStyle name="_합의서_추풍령-1_2002년영천도로(이대리)" xfId="6866"/>
    <cellStyle name="_합의서_추풍령-1_2002년영천도로(이대리)_내역서(오산세교 3공구)" xfId="6867"/>
    <cellStyle name="_합의서_추풍령-1_2002년영천도로시행" xfId="6868"/>
    <cellStyle name="_합의서_추풍령-1_2002년영천도로시행_내역서(오산세교 3공구)" xfId="6869"/>
    <cellStyle name="_합의서_추풍령-1_내역서(오산세교 3공구)" xfId="6870"/>
    <cellStyle name="_합의서_추풍령-1_실행" xfId="6871"/>
    <cellStyle name="_합의서_추풍령-1_실행_내역서(오산세교 3공구)" xfId="6872"/>
    <cellStyle name="_합의서_추풍령-1_실행작성양식" xfId="6873"/>
    <cellStyle name="_합의서_추풍령-1_실행작성양식 (1)" xfId="6874"/>
    <cellStyle name="_합의서_추풍령-1_실행작성양식 (1)_'2001사업계획(3)" xfId="6875"/>
    <cellStyle name="_합의서_추풍령-1_실행작성양식 (1)_'2001사업계획(3)_내역서(오산세교 3공구)" xfId="6876"/>
    <cellStyle name="_합의서_추풍령-1_실행작성양식 (1)_내역서(오산세교 3공구)" xfId="6877"/>
    <cellStyle name="_합의서_추풍령-1_실행작성양식 (1)_잔여실행" xfId="6878"/>
    <cellStyle name="_합의서_추풍령-1_실행작성양식 (1)_잔여실행_내역서(오산세교 3공구)" xfId="6879"/>
    <cellStyle name="_합의서_추풍령-1_실행작성양식 (1)_잔여실행_잔여실행" xfId="6880"/>
    <cellStyle name="_합의서_추풍령-1_실행작성양식 (1)_잔여실행_잔여실행_내역서(오산세교 3공구)" xfId="6881"/>
    <cellStyle name="_합의서_추풍령-1_실행작성양식_'2001사업계획(3)" xfId="6882"/>
    <cellStyle name="_합의서_추풍령-1_실행작성양식_'2001사업계획(3)_내역서(오산세교 3공구)" xfId="6883"/>
    <cellStyle name="_합의서_추풍령-1_실행작성양식_내역서(오산세교 3공구)" xfId="6884"/>
    <cellStyle name="_합의서_추풍령-1_실행작성양식_잔여실행" xfId="6885"/>
    <cellStyle name="_합의서_추풍령-1_실행작성양식_잔여실행_내역서(오산세교 3공구)" xfId="6886"/>
    <cellStyle name="_합의서_추풍령-1_실행작성양식_잔여실행_잔여실행" xfId="6887"/>
    <cellStyle name="_합의서_추풍령-1_실행작성양식_잔여실행_잔여실행_내역서(오산세교 3공구)" xfId="6888"/>
    <cellStyle name="_합의서_추풍령-1_실행작성양식1" xfId="6889"/>
    <cellStyle name="_합의서_추풍령-1_실행작성양식1_2002년영천도로(이대리)" xfId="6890"/>
    <cellStyle name="_합의서_추풍령-1_실행작성양식1_2002년영천도로(이대리)_내역서(오산세교 3공구)" xfId="6891"/>
    <cellStyle name="_합의서_추풍령-1_실행작성양식1_2002년영천도로시행" xfId="6892"/>
    <cellStyle name="_합의서_추풍령-1_실행작성양식1_2002년영천도로시행_내역서(오산세교 3공구)" xfId="6893"/>
    <cellStyle name="_합의서_추풍령-1_실행작성양식1_내역서(오산세교 3공구)" xfId="6894"/>
    <cellStyle name="_합의서_추풍령-1_실행작성양식연습" xfId="6895"/>
    <cellStyle name="_합의서_추풍령-1_실행작성양식연습_'2001사업계획(3)" xfId="6896"/>
    <cellStyle name="_합의서_추풍령-1_실행작성양식연습_'2001사업계획(3)_내역서(오산세교 3공구)" xfId="6897"/>
    <cellStyle name="_합의서_추풍령-1_실행작성양식연습_내역서(오산세교 3공구)" xfId="6898"/>
    <cellStyle name="_합의서_추풍령-1_실행작성양식연습_잔여실행" xfId="6899"/>
    <cellStyle name="_합의서_추풍령-1_실행작성양식연습_잔여실행_내역서(오산세교 3공구)" xfId="6900"/>
    <cellStyle name="_합의서_추풍령-1_실행작성양식연습_잔여실행_잔여실행" xfId="6901"/>
    <cellStyle name="_합의서_추풍령-1_실행작성양식연습_잔여실행_잔여실행_내역서(오산세교 3공구)" xfId="6902"/>
    <cellStyle name="_합의서_추풍령-1_잔여실행" xfId="6903"/>
    <cellStyle name="_합의서_추풍령-1_잔여실행_내역서(오산세교 3공구)" xfId="6904"/>
    <cellStyle name="_합천-품의" xfId="1653"/>
    <cellStyle name="_행정교토공수량" xfId="1654"/>
    <cellStyle name="_현산대구-대동7" xfId="1655"/>
    <cellStyle name="_현장(실행)" xfId="1656"/>
    <cellStyle name="_현장경상비" xfId="1657"/>
    <cellStyle name="_현장문제점" xfId="1658"/>
    <cellStyle name="_현장문제점_2002경영전략회의" xfId="1659"/>
    <cellStyle name="_현장문제점_2002년도경영계획" xfId="1660"/>
    <cellStyle name="_현장문제점_생산성2002" xfId="1661"/>
    <cellStyle name="_현장문제점_현장공사현황" xfId="1662"/>
    <cellStyle name="_현장문제점_현장공사현황(공동사)" xfId="1663"/>
    <cellStyle name="_현장문제점_현장공사현황(대내)" xfId="1664"/>
    <cellStyle name="_현장문제점_현장공사현황_2002년도경영계획" xfId="1665"/>
    <cellStyle name="_현장문제점_현장조직표" xfId="1666"/>
    <cellStyle name="_현장문제점_현장조직표_2002년도경영계획" xfId="1667"/>
    <cellStyle name="_현장문제점_현장현황(공동사)" xfId="1668"/>
    <cellStyle name="_현장문제점_현장현황(사장님)" xfId="1669"/>
    <cellStyle name="_현장설명" xfId="6905"/>
    <cellStyle name="_현장설명서(격포-하서)" xfId="6906"/>
    <cellStyle name="_현장설명서(구미 2.3산업단지)" xfId="6907"/>
    <cellStyle name="_현황" xfId="1670"/>
    <cellStyle name="_현황_2002경영전략회의" xfId="1671"/>
    <cellStyle name="_현황_2002년도경영계획" xfId="1672"/>
    <cellStyle name="_현황_생산성2002" xfId="1673"/>
    <cellStyle name="_현황_현장공사현황" xfId="1674"/>
    <cellStyle name="_현황_현장공사현황(공동사)" xfId="1675"/>
    <cellStyle name="_현황_현장공사현황(대내)" xfId="1676"/>
    <cellStyle name="_현황_현장공사현황_2002년도경영계획" xfId="1677"/>
    <cellStyle name="_현황_현장조직표" xfId="1678"/>
    <cellStyle name="_현황_현장조직표_2002년도경영계획" xfId="1679"/>
    <cellStyle name="_현황_현장현황(공동사)" xfId="1680"/>
    <cellStyle name="_현황_현장현황(사장님)" xfId="1681"/>
    <cellStyle name="_홍천(노천1지구)-1공구" xfId="1682"/>
    <cellStyle name="_홍천(노천1지구)-1공구_사본 - 하마2교-수량" xfId="1683"/>
    <cellStyle name="_홍천(노천1지구)-1공구_사본 - 하마2교-수량_가들2교수량" xfId="1684"/>
    <cellStyle name="_홍천(노천1지구)-1공구_사본 - 하마2교-수량_가들2교수량_행정교토공수량" xfId="1685"/>
    <cellStyle name="_홍천(노천1지구)-1공구_하마1교-수량" xfId="1686"/>
    <cellStyle name="_홍천(노천1지구)-1공구_하마1교-수량_가들2교수량" xfId="1687"/>
    <cellStyle name="_홍천(노천1지구)-1공구_하마1교-수량_가들2교수량_행정교토공수량" xfId="1688"/>
    <cellStyle name="_홍천(노천1지구)-1공구_하마2교-수량" xfId="1689"/>
    <cellStyle name="_홍천(노천1지구)-1공구_하마2교-수량_가들2교수량" xfId="1690"/>
    <cellStyle name="_홍천(노천1지구)-1공구_하마2교-수량_가들2교수량_행정교토공수량" xfId="1691"/>
    <cellStyle name="_홍천(노천1지구)-1공구_하마읍3교대" xfId="1692"/>
    <cellStyle name="_홍천(노천1지구)-1공구_하마읍3교대_가들2교수량" xfId="1693"/>
    <cellStyle name="_홍천(노천1지구)-1공구_하마읍3교대_가들2교수량_행정교토공수량" xfId="1694"/>
    <cellStyle name="_홍천(노천1지구)-1공구_하마읍3교토공" xfId="1695"/>
    <cellStyle name="_홍천(노천1지구)-1공구_하마읍3교토공_가들2교수량" xfId="1696"/>
    <cellStyle name="_홍천(노천1지구)-1공구_하마읍3교토공_가들2교수량_행정교토공수량" xfId="1697"/>
    <cellStyle name="_홍천(노천1지구)-1공구_행정교토공수량" xfId="1698"/>
    <cellStyle name="_화성동탄2품의서" xfId="1699"/>
    <cellStyle name="_화성동탄3공구견적" xfId="1700"/>
    <cellStyle name="_확인보링" xfId="1701"/>
    <cellStyle name="_횡배수관(1000)" xfId="1702"/>
    <cellStyle name="_후경리" xfId="1703"/>
    <cellStyle name="_후경리_단가승인양식" xfId="1704"/>
    <cellStyle name="¡ " xfId="1705"/>
    <cellStyle name="´þ" xfId="6908"/>
    <cellStyle name="´Þ·?" xfId="1706"/>
    <cellStyle name="´Þ·¯" xfId="1707"/>
    <cellStyle name="’E‰Y [0.00]_laroux" xfId="1708"/>
    <cellStyle name="’E‰Y_laroux" xfId="1709"/>
    <cellStyle name="¤@?e_TEST-1 " xfId="1710"/>
    <cellStyle name="+,-,0" xfId="1711"/>
    <cellStyle name="△ []" xfId="1712"/>
    <cellStyle name="△ [0]" xfId="1713"/>
    <cellStyle name="△백분율" xfId="6909"/>
    <cellStyle name="△콤마" xfId="6910"/>
    <cellStyle name="●" xfId="1714"/>
    <cellStyle name="°ia¤¼o " xfId="1715"/>
    <cellStyle name="°iA¤¼O¼yA¡" xfId="1716"/>
    <cellStyle name="°íÁ¤¼Ò¼ýÁ¡" xfId="1717"/>
    <cellStyle name="°iA¤¼O¼yA¡_내역서(소음기 추가 및 덕트 추가) 제출" xfId="1718"/>
    <cellStyle name="°íÁ¤¼Ò¼ýÁ¡_소각-기계(5차)" xfId="6911"/>
    <cellStyle name="°iA¤¼O¼yA¡_조경내역" xfId="6912"/>
    <cellStyle name="°íÁ¤¼Ò¼ýÁ¡_파주기계,토목단가" xfId="6913"/>
    <cellStyle name="°ia¤aa " xfId="1719"/>
    <cellStyle name="°iA¤Aa·A1" xfId="1720"/>
    <cellStyle name="°íÁ¤Ãâ·Â1" xfId="1721"/>
    <cellStyle name="°iA¤Aa·A2" xfId="1722"/>
    <cellStyle name="°íÁ¤Ãâ·Â2" xfId="1723"/>
    <cellStyle name="µÚ¿¡ ¿À´Â ÇÏÀÌÆÛ¸µÅ©" xfId="1724"/>
    <cellStyle name="æØè [0.00]_PRODUCT DETAIL Q1" xfId="1725"/>
    <cellStyle name="æØè_PRODUCT DETAIL Q1" xfId="1726"/>
    <cellStyle name="ÊÝ [0.00]_PRODUCT DETAIL Q1" xfId="1727"/>
    <cellStyle name="ÊÝ_PRODUCT DETAIL Q1" xfId="1728"/>
    <cellStyle name="W?_BOOKSHIP" xfId="1729"/>
    <cellStyle name="0" xfId="1730"/>
    <cellStyle name="0,0_x000d__x000a_NA_x000d__x000a_" xfId="1731"/>
    <cellStyle name="0.0" xfId="1732"/>
    <cellStyle name="0.0 2" xfId="6914"/>
    <cellStyle name="0.00" xfId="1733"/>
    <cellStyle name="0.00 2" xfId="6915"/>
    <cellStyle name="0_3.3 SWTPF(조)" xfId="1734"/>
    <cellStyle name="00" xfId="1735"/>
    <cellStyle name="¼yAU(R)" xfId="1736"/>
    <cellStyle name="1" xfId="1737"/>
    <cellStyle name="1)" xfId="1738"/>
    <cellStyle name="1." xfId="1739"/>
    <cellStyle name="¹?ºÐ?²_±¸¸?³³±?" xfId="1740"/>
    <cellStyle name="1_3.3 SWTPF(조)" xfId="1741"/>
    <cellStyle name="1_laroux" xfId="1742"/>
    <cellStyle name="1_laroux_ATC-YOON1" xfId="1743"/>
    <cellStyle name="1_Sheet1" xfId="1744"/>
    <cellStyle name="1_total" xfId="1745"/>
    <cellStyle name="1_total_갑지및원가계산서" xfId="1746"/>
    <cellStyle name="1_total_갑지및원가계산서_원가계산서" xfId="1747"/>
    <cellStyle name="1_total_갑지및원가계산서_원가계산서(20억)" xfId="1748"/>
    <cellStyle name="1_total_갑지및원가계산서_원가계산서(20억)_원가계산서(굴착-A-BLOCK)-0223" xfId="1749"/>
    <cellStyle name="1_total_갑지및원가계산서_원가계산서(20억)_원가계산서(굴착-A-BLOCK)-0223_원가계산서" xfId="1750"/>
    <cellStyle name="1_total_갑지및원가계산서_원가계산서(20억)_원가계산서(굴착-A-BLOCK)-0223_원가계산서(굴착)" xfId="1751"/>
    <cellStyle name="1_total_갑지및원가계산서_원가계산서(20억)_원가계산서(굴착-A-BLOCK)-0223_원가계산서(굴착-A,B-BLOCK)" xfId="1752"/>
    <cellStyle name="1_total_갑지및원가계산서_원가계산서(굴착)" xfId="1753"/>
    <cellStyle name="1_total_갑지및원가계산서_원가계산서(굴착-A,B-BLOCK)" xfId="1754"/>
    <cellStyle name="1_total_갑지및원가계산서_원가계산서1" xfId="1755"/>
    <cellStyle name="1_total_갑지및원가계산서_원가계산서1_원가계산서(굴착-A-BLOCK)-0223" xfId="1756"/>
    <cellStyle name="1_total_갑지및원가계산서_원가계산서1_원가계산서(굴착-A-BLOCK)-0223_원가계산서" xfId="1757"/>
    <cellStyle name="1_total_갑지및원가계산서_원가계산서1_원가계산서(굴착-A-BLOCK)-0223_원가계산서(굴착)" xfId="1758"/>
    <cellStyle name="1_total_갑지및원가계산서_원가계산서1_원가계산서(굴착-A-BLOCK)-0223_원가계산서(굴착-A,B-BLOCK)" xfId="1759"/>
    <cellStyle name="1_total_원가계산서(굴착-A-BLOCK)-0223" xfId="1760"/>
    <cellStyle name="1_total_원가계산서(굴착-A-BLOCK)-0223_원가계산서" xfId="1761"/>
    <cellStyle name="1_total_원가계산서(굴착-A-BLOCK)-0223_원가계산서(굴착)" xfId="1762"/>
    <cellStyle name="1_total_원가계산서(굴착-A-BLOCK)-0223_원가계산서(굴착-A,B-BLOCK)" xfId="1763"/>
    <cellStyle name="1_tree" xfId="1764"/>
    <cellStyle name="1_tree_갑지및원가계산서" xfId="1765"/>
    <cellStyle name="1_tree_갑지및원가계산서_원가계산서" xfId="1766"/>
    <cellStyle name="1_tree_갑지및원가계산서_원가계산서(20억)" xfId="1767"/>
    <cellStyle name="1_tree_갑지및원가계산서_원가계산서(20억)_원가계산서(굴착-A-BLOCK)-0223" xfId="1768"/>
    <cellStyle name="1_tree_갑지및원가계산서_원가계산서(20억)_원가계산서(굴착-A-BLOCK)-0223_원가계산서" xfId="1769"/>
    <cellStyle name="1_tree_갑지및원가계산서_원가계산서(20억)_원가계산서(굴착-A-BLOCK)-0223_원가계산서(굴착)" xfId="1770"/>
    <cellStyle name="1_tree_갑지및원가계산서_원가계산서(20억)_원가계산서(굴착-A-BLOCK)-0223_원가계산서(굴착-A,B-BLOCK)" xfId="1771"/>
    <cellStyle name="1_tree_갑지및원가계산서_원가계산서(굴착)" xfId="1772"/>
    <cellStyle name="1_tree_갑지및원가계산서_원가계산서(굴착-A,B-BLOCK)" xfId="1773"/>
    <cellStyle name="1_tree_갑지및원가계산서_원가계산서1" xfId="1774"/>
    <cellStyle name="1_tree_갑지및원가계산서_원가계산서1_원가계산서(굴착-A-BLOCK)-0223" xfId="1775"/>
    <cellStyle name="1_tree_갑지및원가계산서_원가계산서1_원가계산서(굴착-A-BLOCK)-0223_원가계산서" xfId="1776"/>
    <cellStyle name="1_tree_갑지및원가계산서_원가계산서1_원가계산서(굴착-A-BLOCK)-0223_원가계산서(굴착)" xfId="1777"/>
    <cellStyle name="1_tree_갑지및원가계산서_원가계산서1_원가계산서(굴착-A-BLOCK)-0223_원가계산서(굴착-A,B-BLOCK)" xfId="1778"/>
    <cellStyle name="1_tree_수량산출" xfId="1779"/>
    <cellStyle name="1_tree_수량산출_갑지및원가계산서" xfId="1780"/>
    <cellStyle name="1_tree_수량산출_갑지및원가계산서_원가계산서" xfId="1781"/>
    <cellStyle name="1_tree_수량산출_갑지및원가계산서_원가계산서(20억)" xfId="1782"/>
    <cellStyle name="1_tree_수량산출_갑지및원가계산서_원가계산서(20억)_원가계산서(굴착-A-BLOCK)-0223" xfId="1783"/>
    <cellStyle name="1_tree_수량산출_갑지및원가계산서_원가계산서(20억)_원가계산서(굴착-A-BLOCK)-0223_원가계산서" xfId="1784"/>
    <cellStyle name="1_tree_수량산출_갑지및원가계산서_원가계산서(20억)_원가계산서(굴착-A-BLOCK)-0223_원가계산서(굴착)" xfId="1785"/>
    <cellStyle name="1_tree_수량산출_갑지및원가계산서_원가계산서(20억)_원가계산서(굴착-A-BLOCK)-0223_원가계산서(굴착-A,B-BLOCK)" xfId="1786"/>
    <cellStyle name="1_tree_수량산출_갑지및원가계산서_원가계산서(굴착)" xfId="1787"/>
    <cellStyle name="1_tree_수량산출_갑지및원가계산서_원가계산서(굴착-A,B-BLOCK)" xfId="1788"/>
    <cellStyle name="1_tree_수량산출_갑지및원가계산서_원가계산서1" xfId="1789"/>
    <cellStyle name="1_tree_수량산출_갑지및원가계산서_원가계산서1_원가계산서(굴착-A-BLOCK)-0223" xfId="1790"/>
    <cellStyle name="1_tree_수량산출_갑지및원가계산서_원가계산서1_원가계산서(굴착-A-BLOCK)-0223_원가계산서" xfId="1791"/>
    <cellStyle name="1_tree_수량산출_갑지및원가계산서_원가계산서1_원가계산서(굴착-A-BLOCK)-0223_원가계산서(굴착)" xfId="1792"/>
    <cellStyle name="1_tree_수량산출_갑지및원가계산서_원가계산서1_원가계산서(굴착-A-BLOCK)-0223_원가계산서(굴착-A,B-BLOCK)" xfId="1793"/>
    <cellStyle name="1_tree_수량산출_원가계산서(굴착-A-BLOCK)-0223" xfId="1794"/>
    <cellStyle name="1_tree_수량산출_원가계산서(굴착-A-BLOCK)-0223_원가계산서" xfId="1795"/>
    <cellStyle name="1_tree_수량산출_원가계산서(굴착-A-BLOCK)-0223_원가계산서(굴착)" xfId="1796"/>
    <cellStyle name="1_tree_수량산출_원가계산서(굴착-A-BLOCK)-0223_원가계산서(굴착-A,B-BLOCK)" xfId="1797"/>
    <cellStyle name="1_tree_원가계산서(굴착-A-BLOCK)-0223" xfId="1798"/>
    <cellStyle name="1_tree_원가계산서(굴착-A-BLOCK)-0223_원가계산서" xfId="1799"/>
    <cellStyle name="1_tree_원가계산서(굴착-A-BLOCK)-0223_원가계산서(굴착)" xfId="1800"/>
    <cellStyle name="1_tree_원가계산서(굴착-A-BLOCK)-0223_원가계산서(굴착-A,B-BLOCK)" xfId="1801"/>
    <cellStyle name="1_공문" xfId="1802"/>
    <cellStyle name="1_단가조사표" xfId="1803"/>
    <cellStyle name="1_단가조사표_1011소각" xfId="1804"/>
    <cellStyle name="1_단가조사표_1113교~1" xfId="1805"/>
    <cellStyle name="1_단가조사표_121내역" xfId="1806"/>
    <cellStyle name="1_단가조사표_객토량" xfId="1807"/>
    <cellStyle name="1_단가조사표_교통센~1" xfId="1808"/>
    <cellStyle name="1_단가조사표_교통센터412" xfId="1809"/>
    <cellStyle name="1_단가조사표_교통수" xfId="1810"/>
    <cellStyle name="1_단가조사표_교통수량산출서" xfId="1811"/>
    <cellStyle name="1_단가조사표_구조물대가 (2)" xfId="1812"/>
    <cellStyle name="1_단가조사표_내역서 (2)" xfId="1813"/>
    <cellStyle name="1_단가조사표_대전관저지구" xfId="1814"/>
    <cellStyle name="1_단가조사표_동측지~1" xfId="1815"/>
    <cellStyle name="1_단가조사표_동측지원422" xfId="1816"/>
    <cellStyle name="1_단가조사표_동측지원512" xfId="1817"/>
    <cellStyle name="1_단가조사표_동측지원524" xfId="1818"/>
    <cellStyle name="1_단가조사표_부대422" xfId="1819"/>
    <cellStyle name="1_단가조사표_부대시설" xfId="1820"/>
    <cellStyle name="1_단가조사표_소각수~1" xfId="1821"/>
    <cellStyle name="1_단가조사표_소각수내역서" xfId="1822"/>
    <cellStyle name="1_단가조사표_소각수목2" xfId="1823"/>
    <cellStyle name="1_단가조사표_수량산출서 (2)" xfId="1824"/>
    <cellStyle name="1_단가조사표_엑스포~1" xfId="1825"/>
    <cellStyle name="1_단가조사표_엑스포한빛1" xfId="1826"/>
    <cellStyle name="1_단가조사표_여객터미널331" xfId="1827"/>
    <cellStyle name="1_단가조사표_여객터미널513" xfId="1828"/>
    <cellStyle name="1_단가조사표_여객터미널629" xfId="1829"/>
    <cellStyle name="1_단가조사표_외곽도로616" xfId="1830"/>
    <cellStyle name="1_단가조사표_용인죽전수량" xfId="1831"/>
    <cellStyle name="1_단가조사표_원가계~1" xfId="1832"/>
    <cellStyle name="1_단가조사표_유기질" xfId="1833"/>
    <cellStyle name="1_단가조사표_자재조서 (2)" xfId="1834"/>
    <cellStyle name="1_단가조사표_총괄내역" xfId="1835"/>
    <cellStyle name="1_단가조사표_총괄내역 (2)" xfId="1836"/>
    <cellStyle name="1_단가조사표_터미널도로403" xfId="1837"/>
    <cellStyle name="1_단가조사표_터미널도로429" xfId="1838"/>
    <cellStyle name="1_단가조사표_포장일위" xfId="1839"/>
    <cellStyle name="10" xfId="6916"/>
    <cellStyle name="11" xfId="1840"/>
    <cellStyle name="111" xfId="1841"/>
    <cellStyle name="12" xfId="1842"/>
    <cellStyle name="19990216" xfId="6917"/>
    <cellStyle name="¹e" xfId="6918"/>
    <cellStyle name="¹eº" xfId="6919"/>
    <cellStyle name="¹éº" xfId="6920"/>
    <cellStyle name="¹eº_마곡보완" xfId="6921"/>
    <cellStyle name="¹éº_마곡보완" xfId="6922"/>
    <cellStyle name="¹eº_마곡보완_실행완성 (광교5)" xfId="6923"/>
    <cellStyle name="¹éº_마곡보완_실행완성 (광교5)" xfId="6924"/>
    <cellStyle name="¹eº_마곡보완_최종_실행내역작업(김포양촌5공구)" xfId="6925"/>
    <cellStyle name="¹éº_마곡보완_최종_실행내역작업(김포양촌5공구)" xfId="6926"/>
    <cellStyle name="¹eº_실행완성 (광교5)" xfId="6927"/>
    <cellStyle name="¹éº_실행완성 (광교5)" xfId="6928"/>
    <cellStyle name="¹eº_최종_실행내역작업(김포양촌5공구)" xfId="6929"/>
    <cellStyle name="¹éº_최종_실행내역작업(김포양촌5공구)" xfId="6930"/>
    <cellStyle name="¹éºÐÀ²_¿îÀüÀÚ±Ý" xfId="1843"/>
    <cellStyle name="2" xfId="1844"/>
    <cellStyle name="2)" xfId="1845"/>
    <cellStyle name="2_laroux" xfId="1846"/>
    <cellStyle name="2_laroux_ATC-YOON1" xfId="1847"/>
    <cellStyle name="2_단가조사표" xfId="1848"/>
    <cellStyle name="2_단가조사표_1011소각" xfId="1849"/>
    <cellStyle name="2_단가조사표_1113교~1" xfId="1850"/>
    <cellStyle name="2_단가조사표_121내역" xfId="1851"/>
    <cellStyle name="2_단가조사표_객토량" xfId="1852"/>
    <cellStyle name="2_단가조사표_교통센~1" xfId="1853"/>
    <cellStyle name="2_단가조사표_교통센터412" xfId="1854"/>
    <cellStyle name="2_단가조사표_교통수" xfId="1855"/>
    <cellStyle name="2_단가조사표_교통수량산출서" xfId="1856"/>
    <cellStyle name="2_단가조사표_구조물대가 (2)" xfId="1857"/>
    <cellStyle name="2_단가조사표_내역서 (2)" xfId="1858"/>
    <cellStyle name="2_단가조사표_대전관저지구" xfId="1859"/>
    <cellStyle name="2_단가조사표_동측지~1" xfId="1860"/>
    <cellStyle name="2_단가조사표_동측지원422" xfId="1861"/>
    <cellStyle name="2_단가조사표_동측지원512" xfId="1862"/>
    <cellStyle name="2_단가조사표_동측지원524" xfId="1863"/>
    <cellStyle name="2_단가조사표_부대422" xfId="1864"/>
    <cellStyle name="2_단가조사표_부대시설" xfId="1865"/>
    <cellStyle name="2_단가조사표_소각수~1" xfId="1866"/>
    <cellStyle name="2_단가조사표_소각수내역서" xfId="1867"/>
    <cellStyle name="2_단가조사표_소각수목2" xfId="1868"/>
    <cellStyle name="2_단가조사표_수량산출서 (2)" xfId="1869"/>
    <cellStyle name="2_단가조사표_엑스포~1" xfId="1870"/>
    <cellStyle name="2_단가조사표_엑스포한빛1" xfId="1871"/>
    <cellStyle name="2_단가조사표_여객터미널331" xfId="1872"/>
    <cellStyle name="2_단가조사표_여객터미널513" xfId="1873"/>
    <cellStyle name="2_단가조사표_여객터미널629" xfId="1874"/>
    <cellStyle name="2_단가조사표_외곽도로616" xfId="1875"/>
    <cellStyle name="2_단가조사표_용인죽전수량" xfId="1876"/>
    <cellStyle name="2_단가조사표_원가계~1" xfId="1877"/>
    <cellStyle name="2_단가조사표_유기질" xfId="1878"/>
    <cellStyle name="2_단가조사표_자재조서 (2)" xfId="1879"/>
    <cellStyle name="2_단가조사표_총괄내역" xfId="1880"/>
    <cellStyle name="2_단가조사표_총괄내역 (2)" xfId="1881"/>
    <cellStyle name="2_단가조사표_터미널도로403" xfId="1882"/>
    <cellStyle name="2_단가조사표_터미널도로429" xfId="1883"/>
    <cellStyle name="2_단가조사표_포장일위" xfId="1884"/>
    <cellStyle name="20% - Accent1" xfId="6931"/>
    <cellStyle name="20% - Accent2" xfId="6932"/>
    <cellStyle name="20% - Accent3" xfId="6933"/>
    <cellStyle name="20% - Accent4" xfId="6934"/>
    <cellStyle name="20% - Accent5" xfId="6935"/>
    <cellStyle name="20% - Accent6" xfId="6936"/>
    <cellStyle name="20% - 강조색1 10" xfId="6937"/>
    <cellStyle name="20% - 강조색1 2" xfId="6938"/>
    <cellStyle name="20% - 강조색1 3" xfId="6939"/>
    <cellStyle name="20% - 강조색1 4" xfId="6940"/>
    <cellStyle name="20% - 강조색1 5" xfId="6941"/>
    <cellStyle name="20% - 강조색1 6" xfId="6942"/>
    <cellStyle name="20% - 강조색1 7" xfId="6943"/>
    <cellStyle name="20% - 강조색1 8" xfId="6944"/>
    <cellStyle name="20% - 강조색1 9" xfId="6945"/>
    <cellStyle name="20% - 강조색2 10" xfId="6946"/>
    <cellStyle name="20% - 강조색2 2" xfId="6947"/>
    <cellStyle name="20% - 강조색2 3" xfId="6948"/>
    <cellStyle name="20% - 강조색2 4" xfId="6949"/>
    <cellStyle name="20% - 강조색2 5" xfId="6950"/>
    <cellStyle name="20% - 강조색2 6" xfId="6951"/>
    <cellStyle name="20% - 강조색2 7" xfId="6952"/>
    <cellStyle name="20% - 강조색2 8" xfId="6953"/>
    <cellStyle name="20% - 강조색2 9" xfId="6954"/>
    <cellStyle name="20% - 강조색3 10" xfId="6955"/>
    <cellStyle name="20% - 강조색3 2" xfId="6956"/>
    <cellStyle name="20% - 강조색3 3" xfId="6957"/>
    <cellStyle name="20% - 강조색3 4" xfId="6958"/>
    <cellStyle name="20% - 강조색3 5" xfId="6959"/>
    <cellStyle name="20% - 강조색3 6" xfId="6960"/>
    <cellStyle name="20% - 강조색3 7" xfId="6961"/>
    <cellStyle name="20% - 강조색3 8" xfId="6962"/>
    <cellStyle name="20% - 강조색3 9" xfId="6963"/>
    <cellStyle name="20% - 강조색4 10" xfId="6964"/>
    <cellStyle name="20% - 강조색4 2" xfId="6965"/>
    <cellStyle name="20% - 강조색4 3" xfId="6966"/>
    <cellStyle name="20% - 강조색4 4" xfId="6967"/>
    <cellStyle name="20% - 강조색4 5" xfId="6968"/>
    <cellStyle name="20% - 강조색4 6" xfId="6969"/>
    <cellStyle name="20% - 강조색4 7" xfId="6970"/>
    <cellStyle name="20% - 강조색4 8" xfId="6971"/>
    <cellStyle name="20% - 강조색4 9" xfId="6972"/>
    <cellStyle name="20% - 강조색5 10" xfId="6973"/>
    <cellStyle name="20% - 강조색5 2" xfId="6974"/>
    <cellStyle name="20% - 강조색5 3" xfId="6975"/>
    <cellStyle name="20% - 강조색5 4" xfId="6976"/>
    <cellStyle name="20% - 강조색5 5" xfId="6977"/>
    <cellStyle name="20% - 강조색5 6" xfId="6978"/>
    <cellStyle name="20% - 강조색5 7" xfId="6979"/>
    <cellStyle name="20% - 강조색5 8" xfId="6980"/>
    <cellStyle name="20% - 강조색5 9" xfId="6981"/>
    <cellStyle name="20% - 강조색6 10" xfId="6982"/>
    <cellStyle name="20% - 강조색6 2" xfId="6983"/>
    <cellStyle name="20% - 강조색6 3" xfId="6984"/>
    <cellStyle name="20% - 강조색6 4" xfId="6985"/>
    <cellStyle name="20% - 강조색6 5" xfId="6986"/>
    <cellStyle name="20% - 강조색6 6" xfId="6987"/>
    <cellStyle name="20% - 강조색6 7" xfId="6988"/>
    <cellStyle name="20% - 강조색6 8" xfId="6989"/>
    <cellStyle name="20% - 강조색6 9" xfId="6990"/>
    <cellStyle name="22" xfId="1885"/>
    <cellStyle name="222" xfId="1886"/>
    <cellStyle name="2자리" xfId="1887"/>
    <cellStyle name="³?a" xfId="6991"/>
    <cellStyle name="³?A￥" xfId="1888"/>
    <cellStyle name="³¯Â¥" xfId="1889"/>
    <cellStyle name="315-4" xfId="6992"/>
    <cellStyle name="333" xfId="1890"/>
    <cellStyle name="³f¹ô[0]_pldt" xfId="6993"/>
    <cellStyle name="³f¹ô_pldt" xfId="6994"/>
    <cellStyle name="၃urrency_OTD thru NOR " xfId="1891"/>
    <cellStyle name="40% - Accent1" xfId="6995"/>
    <cellStyle name="40% - Accent2" xfId="6996"/>
    <cellStyle name="40% - Accent3" xfId="6997"/>
    <cellStyle name="40% - Accent4" xfId="6998"/>
    <cellStyle name="40% - Accent5" xfId="6999"/>
    <cellStyle name="40% - Accent6" xfId="7000"/>
    <cellStyle name="40% - 강조색1 10" xfId="7001"/>
    <cellStyle name="40% - 강조색1 2" xfId="7002"/>
    <cellStyle name="40% - 강조색1 3" xfId="7003"/>
    <cellStyle name="40% - 강조색1 4" xfId="7004"/>
    <cellStyle name="40% - 강조색1 5" xfId="7005"/>
    <cellStyle name="40% - 강조색1 6" xfId="7006"/>
    <cellStyle name="40% - 강조색1 7" xfId="7007"/>
    <cellStyle name="40% - 강조색1 8" xfId="7008"/>
    <cellStyle name="40% - 강조색1 9" xfId="7009"/>
    <cellStyle name="40% - 강조색2 10" xfId="7010"/>
    <cellStyle name="40% - 강조색2 2" xfId="7011"/>
    <cellStyle name="40% - 강조색2 3" xfId="7012"/>
    <cellStyle name="40% - 강조색2 4" xfId="7013"/>
    <cellStyle name="40% - 강조색2 5" xfId="7014"/>
    <cellStyle name="40% - 강조색2 6" xfId="7015"/>
    <cellStyle name="40% - 강조색2 7" xfId="7016"/>
    <cellStyle name="40% - 강조색2 8" xfId="7017"/>
    <cellStyle name="40% - 강조색2 9" xfId="7018"/>
    <cellStyle name="40% - 강조색3 10" xfId="7019"/>
    <cellStyle name="40% - 강조색3 2" xfId="7020"/>
    <cellStyle name="40% - 강조색3 3" xfId="7021"/>
    <cellStyle name="40% - 강조색3 4" xfId="7022"/>
    <cellStyle name="40% - 강조색3 5" xfId="7023"/>
    <cellStyle name="40% - 강조색3 6" xfId="7024"/>
    <cellStyle name="40% - 강조색3 7" xfId="7025"/>
    <cellStyle name="40% - 강조색3 8" xfId="7026"/>
    <cellStyle name="40% - 강조색3 9" xfId="7027"/>
    <cellStyle name="40% - 강조색4 10" xfId="7028"/>
    <cellStyle name="40% - 강조색4 2" xfId="7029"/>
    <cellStyle name="40% - 강조색4 3" xfId="7030"/>
    <cellStyle name="40% - 강조색4 4" xfId="7031"/>
    <cellStyle name="40% - 강조색4 5" xfId="7032"/>
    <cellStyle name="40% - 강조색4 6" xfId="7033"/>
    <cellStyle name="40% - 강조색4 7" xfId="7034"/>
    <cellStyle name="40% - 강조색4 8" xfId="7035"/>
    <cellStyle name="40% - 강조색4 9" xfId="7036"/>
    <cellStyle name="40% - 강조색5 10" xfId="7037"/>
    <cellStyle name="40% - 강조색5 2" xfId="7038"/>
    <cellStyle name="40% - 강조색5 3" xfId="7039"/>
    <cellStyle name="40% - 강조색5 4" xfId="7040"/>
    <cellStyle name="40% - 강조색5 5" xfId="7041"/>
    <cellStyle name="40% - 강조색5 6" xfId="7042"/>
    <cellStyle name="40% - 강조색5 7" xfId="7043"/>
    <cellStyle name="40% - 강조색5 8" xfId="7044"/>
    <cellStyle name="40% - 강조색5 9" xfId="7045"/>
    <cellStyle name="40% - 강조색6 10" xfId="7046"/>
    <cellStyle name="40% - 강조색6 2" xfId="7047"/>
    <cellStyle name="40% - 강조색6 3" xfId="7048"/>
    <cellStyle name="40% - 강조색6 4" xfId="7049"/>
    <cellStyle name="40% - 강조색6 5" xfId="7050"/>
    <cellStyle name="40% - 강조색6 6" xfId="7051"/>
    <cellStyle name="40% - 강조색6 7" xfId="7052"/>
    <cellStyle name="40% - 강조색6 8" xfId="7053"/>
    <cellStyle name="40% - 강조색6 9" xfId="7054"/>
    <cellStyle name="44" xfId="1892"/>
    <cellStyle name="60" xfId="1893"/>
    <cellStyle name="60% - Accent1" xfId="7055"/>
    <cellStyle name="60% - Accent2" xfId="7056"/>
    <cellStyle name="60% - Accent3" xfId="7057"/>
    <cellStyle name="60% - Accent4" xfId="7058"/>
    <cellStyle name="60% - Accent5" xfId="7059"/>
    <cellStyle name="60% - Accent6" xfId="7060"/>
    <cellStyle name="60% - 강조색1 10" xfId="7061"/>
    <cellStyle name="60% - 강조색1 2" xfId="7062"/>
    <cellStyle name="60% - 강조색1 3" xfId="7063"/>
    <cellStyle name="60% - 강조색1 4" xfId="7064"/>
    <cellStyle name="60% - 강조색1 5" xfId="7065"/>
    <cellStyle name="60% - 강조색1 6" xfId="7066"/>
    <cellStyle name="60% - 강조색1 7" xfId="7067"/>
    <cellStyle name="60% - 강조색1 8" xfId="7068"/>
    <cellStyle name="60% - 강조색1 9" xfId="7069"/>
    <cellStyle name="60% - 강조색2 10" xfId="7070"/>
    <cellStyle name="60% - 강조색2 2" xfId="7071"/>
    <cellStyle name="60% - 강조색2 3" xfId="7072"/>
    <cellStyle name="60% - 강조색2 4" xfId="7073"/>
    <cellStyle name="60% - 강조색2 5" xfId="7074"/>
    <cellStyle name="60% - 강조색2 6" xfId="7075"/>
    <cellStyle name="60% - 강조색2 7" xfId="7076"/>
    <cellStyle name="60% - 강조색2 8" xfId="7077"/>
    <cellStyle name="60% - 강조색2 9" xfId="7078"/>
    <cellStyle name="60% - 강조색3 10" xfId="7079"/>
    <cellStyle name="60% - 강조색3 2" xfId="7080"/>
    <cellStyle name="60% - 강조색3 3" xfId="7081"/>
    <cellStyle name="60% - 강조색3 4" xfId="7082"/>
    <cellStyle name="60% - 강조색3 5" xfId="7083"/>
    <cellStyle name="60% - 강조색3 6" xfId="7084"/>
    <cellStyle name="60% - 강조색3 7" xfId="7085"/>
    <cellStyle name="60% - 강조색3 8" xfId="7086"/>
    <cellStyle name="60% - 강조색3 9" xfId="7087"/>
    <cellStyle name="60% - 강조색4 10" xfId="7088"/>
    <cellStyle name="60% - 강조색4 2" xfId="7089"/>
    <cellStyle name="60% - 강조색4 3" xfId="7090"/>
    <cellStyle name="60% - 강조색4 4" xfId="7091"/>
    <cellStyle name="60% - 강조색4 5" xfId="7092"/>
    <cellStyle name="60% - 강조색4 6" xfId="7093"/>
    <cellStyle name="60% - 강조색4 7" xfId="7094"/>
    <cellStyle name="60% - 강조색4 8" xfId="7095"/>
    <cellStyle name="60% - 강조색4 9" xfId="7096"/>
    <cellStyle name="60% - 강조색5 10" xfId="7097"/>
    <cellStyle name="60% - 강조색5 2" xfId="7098"/>
    <cellStyle name="60% - 강조색5 3" xfId="7099"/>
    <cellStyle name="60% - 강조색5 4" xfId="7100"/>
    <cellStyle name="60% - 강조색5 5" xfId="7101"/>
    <cellStyle name="60% - 강조색5 6" xfId="7102"/>
    <cellStyle name="60% - 강조색5 7" xfId="7103"/>
    <cellStyle name="60% - 강조색5 8" xfId="7104"/>
    <cellStyle name="60% - 강조색5 9" xfId="7105"/>
    <cellStyle name="60% - 강조색6 10" xfId="7106"/>
    <cellStyle name="60% - 강조색6 2" xfId="7107"/>
    <cellStyle name="60% - 강조색6 3" xfId="7108"/>
    <cellStyle name="60% - 강조색6 4" xfId="7109"/>
    <cellStyle name="60% - 강조색6 5" xfId="7110"/>
    <cellStyle name="60% - 강조색6 6" xfId="7111"/>
    <cellStyle name="60% - 강조색6 7" xfId="7112"/>
    <cellStyle name="60% - 강조색6 8" xfId="7113"/>
    <cellStyle name="60% - 강조색6 9" xfId="7114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4"/>
    <cellStyle name="A" xfId="7115"/>
    <cellStyle name="A " xfId="1895"/>
    <cellStyle name="a [0]_mud plant bolted" xfId="1896"/>
    <cellStyle name="A_용현동(1m3-금액산출)v7" xfId="7116"/>
    <cellStyle name="A¡ " xfId="1897"/>
    <cellStyle name="A¡§i " xfId="1898"/>
    <cellStyle name="A¡§i￠r¨i " xfId="1899"/>
    <cellStyle name="A¡er " xfId="1900"/>
    <cellStyle name="A¡er￠r " xfId="1901"/>
    <cellStyle name="A¡er￠r¡ " xfId="1902"/>
    <cellStyle name="A¡er￠r¡¿i " xfId="1903"/>
    <cellStyle name="A¡erer " xfId="1904"/>
    <cellStyle name="A¡erer￠rer " xfId="1905"/>
    <cellStyle name="A¡erererer " xfId="1906"/>
    <cellStyle name="A¨­???? [0]_INQUIRY ????¨?¡?A??A?ª " xfId="1907"/>
    <cellStyle name="A¨­????_INQUIRY ????¨?¡?A??A?ª " xfId="1908"/>
    <cellStyle name="A¨­￠￢￠O [0]_¨uoAa¨oCAu " xfId="1909"/>
    <cellStyle name="A¨­¢¬¢Ò [0]_INQUIRY ¢¯¥ì¨ú¡ÀA©¬A©ª " xfId="1910"/>
    <cellStyle name="A¨­￠￢￠O_¨uoAa¨oCAu " xfId="1911"/>
    <cellStyle name="A¨­¢¬¢Ò_INQUIRY ¢¯¥ì¨ú¡ÀA©¬A©ª " xfId="1912"/>
    <cellStyle name="A¨i " xfId="1913"/>
    <cellStyle name="A¨i¡ⓒ " xfId="1914"/>
    <cellStyle name="A¨i¡ⓒ¡e¡ " xfId="1915"/>
    <cellStyle name="A￠r¡ " xfId="1916"/>
    <cellStyle name="A￠r¡×i¡er " xfId="1917"/>
    <cellStyle name="A￠rer " xfId="1918"/>
    <cellStyle name="A￠rer¡er " xfId="1919"/>
    <cellStyle name="A￠rer¡er￠r " xfId="1920"/>
    <cellStyle name="A￠rerer " xfId="1921"/>
    <cellStyle name="A￠rererer " xfId="1922"/>
    <cellStyle name="a-4" xfId="1923"/>
    <cellStyle name="Aⓒ­" xfId="7117"/>
    <cellStyle name="Aⓒ­ " xfId="1924"/>
    <cellStyle name="Aⓒ­￠ " xfId="1925"/>
    <cellStyle name="Aⓒ­￠￢ " xfId="1926"/>
    <cellStyle name="Aⓒ­￠￢￠o " xfId="1927"/>
    <cellStyle name="Accent1" xfId="7118"/>
    <cellStyle name="Accent2" xfId="7119"/>
    <cellStyle name="Accent3" xfId="7120"/>
    <cellStyle name="Accent4" xfId="7121"/>
    <cellStyle name="Accent5" xfId="7122"/>
    <cellStyle name="Accent6" xfId="7123"/>
    <cellStyle name="Ae" xfId="7124"/>
    <cellStyle name="Åë" xfId="7125"/>
    <cellStyle name="Ae_마곡보완" xfId="7126"/>
    <cellStyle name="Åë_마곡보완" xfId="7127"/>
    <cellStyle name="Ae_마곡보완_실행완성 (광교5)" xfId="7128"/>
    <cellStyle name="Åë_마곡보완_실행완성 (광교5)" xfId="7129"/>
    <cellStyle name="Ae_마곡보완_최종_실행내역작업(김포양촌5공구)" xfId="7130"/>
    <cellStyle name="Åë_마곡보완_최종_실행내역작업(김포양촌5공구)" xfId="7131"/>
    <cellStyle name="Ae_실행완성 (광교5)" xfId="7132"/>
    <cellStyle name="Åë_실행완성 (광교5)" xfId="7133"/>
    <cellStyle name="Ae_용역기준(090114)2공구" xfId="7134"/>
    <cellStyle name="Åë_최종_실행내역작업(김포양촌5공구)" xfId="7135"/>
    <cellStyle name="Aee " xfId="1928"/>
    <cellStyle name="Aee­  2" xfId="7136"/>
    <cellStyle name="Aee­ [" xfId="7137"/>
    <cellStyle name="Åëè­ [" xfId="7138"/>
    <cellStyle name="Aee­ [_마곡보완" xfId="7139"/>
    <cellStyle name="Åëè­ [_마곡보완" xfId="7140"/>
    <cellStyle name="Aee­ [_마곡보완_실행완성 (광교5)" xfId="7141"/>
    <cellStyle name="Åëè­ [_마곡보완_실행완성 (광교5)" xfId="7142"/>
    <cellStyle name="Aee­ [_마곡보완_최종_실행내역작업(김포양촌5공구)" xfId="7143"/>
    <cellStyle name="Åëè­ [_마곡보완_최종_실행내역작업(김포양촌5공구)" xfId="7144"/>
    <cellStyle name="Aee­ [_실행완성 (광교5)" xfId="7145"/>
    <cellStyle name="Åëè­ [_실행완성 (광교5)" xfId="7146"/>
    <cellStyle name="Aee­ [_최종_실행내역작업(김포양촌5공구)" xfId="7147"/>
    <cellStyle name="Åëè­ [_최종_실행내역작업(김포양촌5공구)" xfId="7148"/>
    <cellStyle name="AeE­ [0]_ 2ÆAAþº° " xfId="1929"/>
    <cellStyle name="ÅëÈ­ [0]_¸ÅÃâ" xfId="1930"/>
    <cellStyle name="AeE­ [0]_¸n·I-±a°e" xfId="7149"/>
    <cellStyle name="ÅëÈ­ [0]_¸ñ·Ï-±â°è" xfId="7150"/>
    <cellStyle name="AeE­ [0]_¸n·I-±a°e_AIA§-es2A÷" xfId="1931"/>
    <cellStyle name="ÅëÈ­ [0]_¸ñ·Ï-±â°è_ÀÏÀ§-es2Â÷" xfId="1932"/>
    <cellStyle name="AeE­ [0]_¸n·I-±a°e_AIA§-es2A÷_세척장치비용및손료산출" xfId="7151"/>
    <cellStyle name="ÅëÈ­ [0]_¸ñ·Ï-±â°è_ÀÏÀ§-es2Â÷_세척장치비용및손료산출" xfId="7152"/>
    <cellStyle name="AeE­ [0]_¸n·I-±a°e_AIA§-es2A÷_예산내역서" xfId="7153"/>
    <cellStyle name="ÅëÈ­ [0]_¸ñ·Ï-±â°è_ÀÏÀ§-es2Â÷_예산내역서" xfId="7154"/>
    <cellStyle name="AeE­ [0]_¸n·I-±a°e_AIA§-es2A÷_예산내역서(PTA Area)_v22-1" xfId="7155"/>
    <cellStyle name="ÅëÈ­ [0]_¸ñ·Ï-±â°è_ÀÏÀ§-es2Â÷_예산내역서(PTA Area)_v22-1" xfId="7156"/>
    <cellStyle name="AeE­ [0]_¸n·I-±a°e_AIA§-es2A÷_예산내역서(PTA Area)_v24(1)" xfId="7157"/>
    <cellStyle name="ÅëÈ­ [0]_¸ñ·Ï-±â°è_ÀÏÀ§-es2Â÷_예산내역서(PTA Area)_v24(1)" xfId="7158"/>
    <cellStyle name="AeE­ [0]_¸n·I-±a°e_AIA§-es2A÷_예산내역서(PTA Area)_v24(1)_건축공사" xfId="7159"/>
    <cellStyle name="ÅëÈ­ [0]_¸ñ·Ï-±â°è_ÀÏÀ§-es2Â÷_예산내역서(PTA Area)_v24(1)_건축공사" xfId="7160"/>
    <cellStyle name="AeE­ [0]_¸n·I-±a°e_AIA§-es2A÷_예산내역서(PTA Area)_v24(1)_예산내역서(용현동)_v1" xfId="7161"/>
    <cellStyle name="ÅëÈ­ [0]_¸ñ·Ï-±â°è_ÀÏÀ§-es2Â÷_예산내역서(PTA Area)_v24(1)_예산내역서(용현동)_v1" xfId="7162"/>
    <cellStyle name="AeE­ [0]_¸n·I-±a°e_AIA§-es2A÷_예산내역서(PTA Area)_v24(1)_용현동(1m3-금액산출)v7" xfId="7163"/>
    <cellStyle name="ÅëÈ­ [0]_¸ñ·Ï-±â°è_ÀÏÀ§-es2Â÷_예산내역서(PTA Area)_v24(1)_용현동(1m3-금액산출)v7" xfId="7164"/>
    <cellStyle name="AeE­ [0]_¸n·I-±a°e_AIA§-es2A÷_예산내역서(용현동)_v1" xfId="7165"/>
    <cellStyle name="ÅëÈ­ [0]_¸ñ·Ï-±â°è_ÀÏÀ§-es2Â÷_예산내역서(용현동)_v1" xfId="7166"/>
    <cellStyle name="AeE­ [0]_¸n·I-±a°e_AIA§-es2A÷_예산내역서(폐기물포함)" xfId="7167"/>
    <cellStyle name="ÅëÈ­ [0]_¸ñ·Ï-±â°è_ÀÏÀ§-es2Â÷_예산내역서(폐기물포함)" xfId="7168"/>
    <cellStyle name="AeE­ [0]_¸n·I-±a°e_AIA§-es2A÷_예산내역서(폐기물포함)_건축공사" xfId="7169"/>
    <cellStyle name="ÅëÈ­ [0]_¸ñ·Ï-±â°è_ÀÏÀ§-es2Â÷_예산내역서(폐기물포함)_건축공사" xfId="7170"/>
    <cellStyle name="AeE­ [0]_¸n·I-±a°e_AIA§-es2A÷_예산내역서(폐기물포함)_예산내역서(용현동)_v1" xfId="7171"/>
    <cellStyle name="ÅëÈ­ [0]_¸ñ·Ï-±â°è_ÀÏÀ§-es2Â÷_예산내역서(폐기물포함)_예산내역서(용현동)_v1" xfId="7172"/>
    <cellStyle name="AeE­ [0]_¸n·I-±a°e_AIA§-es2A÷_예산내역서(폐기물포함)_용현동(1m3-금액산출)v7" xfId="7173"/>
    <cellStyle name="ÅëÈ­ [0]_¸ñ·Ï-±â°è_ÀÏÀ§-es2Â÷_예산내역서(폐기물포함)_용현동(1m3-금액산출)v7" xfId="7174"/>
    <cellStyle name="AeE­ [0]_¸n·I-±a°e_AIA§-es2A÷_예산내역서_건축공사" xfId="7175"/>
    <cellStyle name="ÅëÈ­ [0]_¸ñ·Ï-±â°è_ÀÏÀ§-es2Â÷_예산내역서_건축공사" xfId="7176"/>
    <cellStyle name="AeE­ [0]_¸n·I-±a°e_AIA§-es2A÷_예산내역서_예산내역서(용현동)_v1" xfId="7177"/>
    <cellStyle name="ÅëÈ­ [0]_¸ñ·Ï-±â°è_ÀÏÀ§-es2Â÷_예산내역서_예산내역서(용현동)_v1" xfId="7178"/>
    <cellStyle name="AeE­ [0]_¸n·I-±a°e_AIA§-es2A÷_예산내역서_용현동(1m3-금액산출)v7" xfId="7179"/>
    <cellStyle name="ÅëÈ­ [0]_¸ñ·Ï-±â°è_ÀÏÀ§-es2Â÷_예산내역서_용현동(1m3-금액산출)v7" xfId="7180"/>
    <cellStyle name="AeE­ [0]_¸n·I-±a°e_AIA§-es2A÷_용현동(1m3-금액산출)v7" xfId="7181"/>
    <cellStyle name="ÅëÈ­ [0]_¸ñ·Ï-±â°è_ÀÏÀ§-es2Â÷_용현동(1m3-금액산출)v7" xfId="7182"/>
    <cellStyle name="AeE­ [0]_¸n·I-±a°e_AIA§-es2A÷_전지역" xfId="7183"/>
    <cellStyle name="ÅëÈ­ [0]_¸ñ·Ï-±â°è_ÀÏÀ§-es2Â÷_전지역" xfId="7184"/>
    <cellStyle name="AeE­ [0]_¸n·I-±a°e_AIA§-es2A÷_전지역_건축공사" xfId="7185"/>
    <cellStyle name="ÅëÈ­ [0]_¸ñ·Ï-±â°è_ÀÏÀ§-es2Â÷_전지역_건축공사" xfId="7186"/>
    <cellStyle name="AeE­ [0]_¸n·I-±a°e_AIA§-es2A÷_전지역_예산내역서(용현동)_v1" xfId="7187"/>
    <cellStyle name="ÅëÈ­ [0]_¸ñ·Ï-±â°è_ÀÏÀ§-es2Â÷_전지역_예산내역서(용현동)_v1" xfId="7188"/>
    <cellStyle name="AeE­ [0]_¸n·I-±a°e_AIA§-es2A÷_전지역_용현동(1m3-금액산출)v7" xfId="7189"/>
    <cellStyle name="ÅëÈ­ [0]_¸ñ·Ï-±â°è_ÀÏÀ§-es2Â÷_전지역_용현동(1m3-금액산출)v7" xfId="7190"/>
    <cellStyle name="AeE­ [0]_¸n·I-±a°e_AIA§-es2A÷_준공내역서(1차년도)" xfId="7191"/>
    <cellStyle name="ÅëÈ­ [0]_¸ñ·Ï-±â°è_ÀÏÀ§-es2Â÷_준공내역서(1차년도)" xfId="7192"/>
    <cellStyle name="AeE­ [0]_¸n·I-±a°e_AIA§-es2A÷_준공내역서(1차년도)_건축공사" xfId="7193"/>
    <cellStyle name="ÅëÈ­ [0]_¸ñ·Ï-±â°è_ÀÏÀ§-es2Â÷_준공내역서(1차년도)_건축공사" xfId="7194"/>
    <cellStyle name="AeE­ [0]_¸n·I-±a°e_AIA§-es2A÷_준공내역서(1차년도)_예산내역서(용현동)_v1" xfId="7195"/>
    <cellStyle name="ÅëÈ­ [0]_¸ñ·Ï-±â°è_ÀÏÀ§-es2Â÷_준공내역서(1차년도)_예산내역서(용현동)_v1" xfId="7196"/>
    <cellStyle name="AeE­ [0]_¸n·I-±a°e_AIA§-es2A÷_준공내역서(1차년도)_용현동(1m3-금액산출)v7" xfId="7197"/>
    <cellStyle name="ÅëÈ­ [0]_¸ñ·Ï-±â°è_ÀÏÀ§-es2Â÷_준공내역서(1차년도)_용현동(1m3-금액산출)v7" xfId="7198"/>
    <cellStyle name="AeE­ [0]_¸n·I-±a°e_AIA§-es2A÷_지역구분 에코견적(1230)" xfId="7199"/>
    <cellStyle name="ÅëÈ­ [0]_¸ñ·Ï-±â°è_ÀÏÀ§-es2Â÷_지역구분 에코견적(1230)" xfId="7200"/>
    <cellStyle name="AeE­ [0]_¸n·I-±a°e_AIA§-es2A÷_지역구분 에코견적(1230)_건축공사" xfId="7201"/>
    <cellStyle name="ÅëÈ­ [0]_¸ñ·Ï-±â°è_ÀÏÀ§-es2Â÷_지역구분 에코견적(1230)_건축공사" xfId="7202"/>
    <cellStyle name="AeE­ [0]_¸n·I-±a°e_AIA§-es2A÷_지역구분 에코견적(1230)_예산내역서(용현동)_v1" xfId="7203"/>
    <cellStyle name="ÅëÈ­ [0]_¸ñ·Ï-±â°è_ÀÏÀ§-es2Â÷_지역구분 에코견적(1230)_예산내역서(용현동)_v1" xfId="7204"/>
    <cellStyle name="AeE­ [0]_¸n·I-±a°e_AIA§-es2A÷_지역구분 에코견적(1230)_용현동(1m3-금액산출)v7" xfId="7205"/>
    <cellStyle name="ÅëÈ­ [0]_¸ñ·Ï-±â°è_ÀÏÀ§-es2Â÷_지역구분 에코견적(1230)_용현동(1m3-금액산출)v7" xfId="7206"/>
    <cellStyle name="AeE­ [0]_¸n·I-±a°e_세척장치비용및손료산출" xfId="7207"/>
    <cellStyle name="ÅëÈ­ [0]_¸ñ·Ï-±â°è_세척장치비용및손료산출" xfId="7208"/>
    <cellStyle name="AeE­ [0]_¸n·I-±a°e_예산내역서" xfId="7209"/>
    <cellStyle name="ÅëÈ­ [0]_¸ñ·Ï-±â°è_예산내역서" xfId="7210"/>
    <cellStyle name="AeE­ [0]_¸n·I-±a°e_예산내역서(PTA Area)_v22-1" xfId="7211"/>
    <cellStyle name="ÅëÈ­ [0]_¸ñ·Ï-±â°è_예산내역서(PTA Area)_v22-1" xfId="7212"/>
    <cellStyle name="AeE­ [0]_¸n·I-±a°e_예산내역서(PTA Area)_v24(1)" xfId="7213"/>
    <cellStyle name="ÅëÈ­ [0]_¸ñ·Ï-±â°è_예산내역서(PTA Area)_v24(1)" xfId="7214"/>
    <cellStyle name="AeE­ [0]_¸n·I-±a°e_예산내역서(PTA Area)_v24(1)_건축공사" xfId="7215"/>
    <cellStyle name="ÅëÈ­ [0]_¸ñ·Ï-±â°è_예산내역서(PTA Area)_v24(1)_건축공사" xfId="7216"/>
    <cellStyle name="AeE­ [0]_¸n·I-±a°e_예산내역서(PTA Area)_v24(1)_예산내역서(용현동)_v1" xfId="7217"/>
    <cellStyle name="ÅëÈ­ [0]_¸ñ·Ï-±â°è_예산내역서(PTA Area)_v24(1)_예산내역서(용현동)_v1" xfId="7218"/>
    <cellStyle name="AeE­ [0]_¸n·I-±a°e_예산내역서(PTA Area)_v24(1)_용현동(1m3-금액산출)v7" xfId="7219"/>
    <cellStyle name="ÅëÈ­ [0]_¸ñ·Ï-±â°è_예산내역서(PTA Area)_v24(1)_용현동(1m3-금액산출)v7" xfId="7220"/>
    <cellStyle name="AeE­ [0]_¸n·I-±a°e_예산내역서(용현동)_v1" xfId="7221"/>
    <cellStyle name="ÅëÈ­ [0]_¸ñ·Ï-±â°è_예산내역서(용현동)_v1" xfId="7222"/>
    <cellStyle name="AeE­ [0]_¸n·I-±a°e_예산내역서(폐기물포함)" xfId="7223"/>
    <cellStyle name="ÅëÈ­ [0]_¸ñ·Ï-±â°è_예산내역서(폐기물포함)" xfId="7224"/>
    <cellStyle name="AeE­ [0]_¸n·I-±a°e_예산내역서(폐기물포함)_건축공사" xfId="7225"/>
    <cellStyle name="ÅëÈ­ [0]_¸ñ·Ï-±â°è_예산내역서(폐기물포함)_건축공사" xfId="7226"/>
    <cellStyle name="AeE­ [0]_¸n·I-±a°e_예산내역서(폐기물포함)_예산내역서(용현동)_v1" xfId="7227"/>
    <cellStyle name="ÅëÈ­ [0]_¸ñ·Ï-±â°è_예산내역서(폐기물포함)_예산내역서(용현동)_v1" xfId="7228"/>
    <cellStyle name="AeE­ [0]_¸n·I-±a°e_예산내역서(폐기물포함)_용현동(1m3-금액산출)v7" xfId="7229"/>
    <cellStyle name="ÅëÈ­ [0]_¸ñ·Ï-±â°è_예산내역서(폐기물포함)_용현동(1m3-금액산출)v7" xfId="7230"/>
    <cellStyle name="AeE­ [0]_¸n·I-±a°e_예산내역서_건축공사" xfId="7231"/>
    <cellStyle name="ÅëÈ­ [0]_¸ñ·Ï-±â°è_예산내역서_건축공사" xfId="7232"/>
    <cellStyle name="AeE­ [0]_¸n·I-±a°e_예산내역서_예산내역서(용현동)_v1" xfId="7233"/>
    <cellStyle name="ÅëÈ­ [0]_¸ñ·Ï-±â°è_예산내역서_예산내역서(용현동)_v1" xfId="7234"/>
    <cellStyle name="AeE­ [0]_¸n·I-±a°e_예산내역서_용현동(1m3-금액산출)v7" xfId="7235"/>
    <cellStyle name="ÅëÈ­ [0]_¸ñ·Ï-±â°è_예산내역서_용현동(1m3-금액산출)v7" xfId="7236"/>
    <cellStyle name="AeE­ [0]_¸n·I-±a°e_용현동(1m3-금액산출)v7" xfId="7237"/>
    <cellStyle name="ÅëÈ­ [0]_¸ñ·Ï-±â°è_용현동(1m3-금액산출)v7" xfId="7238"/>
    <cellStyle name="AeE­ [0]_¸n·I-±a°e_전지역" xfId="7239"/>
    <cellStyle name="ÅëÈ­ [0]_¸ñ·Ï-±â°è_전지역" xfId="7240"/>
    <cellStyle name="AeE­ [0]_¸n·I-±a°e_전지역_건축공사" xfId="7241"/>
    <cellStyle name="ÅëÈ­ [0]_¸ñ·Ï-±â°è_전지역_건축공사" xfId="7242"/>
    <cellStyle name="AeE­ [0]_¸n·I-±a°e_전지역_예산내역서(용현동)_v1" xfId="7243"/>
    <cellStyle name="ÅëÈ­ [0]_¸ñ·Ï-±â°è_전지역_예산내역서(용현동)_v1" xfId="7244"/>
    <cellStyle name="AeE­ [0]_¸n·I-±a°e_전지역_용현동(1m3-금액산출)v7" xfId="7245"/>
    <cellStyle name="ÅëÈ­ [0]_¸ñ·Ï-±â°è_전지역_용현동(1m3-금액산출)v7" xfId="7246"/>
    <cellStyle name="AeE­ [0]_¸n·I-±a°e_준공내역서(1차년도)" xfId="7247"/>
    <cellStyle name="ÅëÈ­ [0]_¸ñ·Ï-±â°è_준공내역서(1차년도)" xfId="7248"/>
    <cellStyle name="AeE­ [0]_¸n·I-±a°e_준공내역서(1차년도)_건축공사" xfId="7249"/>
    <cellStyle name="ÅëÈ­ [0]_¸ñ·Ï-±â°è_준공내역서(1차년도)_건축공사" xfId="7250"/>
    <cellStyle name="AeE­ [0]_¸n·I-±a°e_준공내역서(1차년도)_예산내역서(용현동)_v1" xfId="7251"/>
    <cellStyle name="ÅëÈ­ [0]_¸ñ·Ï-±â°è_준공내역서(1차년도)_예산내역서(용현동)_v1" xfId="7252"/>
    <cellStyle name="AeE­ [0]_¸n·I-±a°e_준공내역서(1차년도)_용현동(1m3-금액산출)v7" xfId="7253"/>
    <cellStyle name="ÅëÈ­ [0]_¸ñ·Ï-±â°è_준공내역서(1차년도)_용현동(1m3-금액산출)v7" xfId="7254"/>
    <cellStyle name="AeE­ [0]_¸n·I-±a°e_지역구분 에코견적(1230)" xfId="7255"/>
    <cellStyle name="ÅëÈ­ [0]_¸ñ·Ï-±â°è_지역구분 에코견적(1230)" xfId="7256"/>
    <cellStyle name="AeE­ [0]_¸n·I-±a°e_지역구분 에코견적(1230)_건축공사" xfId="7257"/>
    <cellStyle name="ÅëÈ­ [0]_¸ñ·Ï-±â°è_지역구분 에코견적(1230)_건축공사" xfId="7258"/>
    <cellStyle name="AeE­ [0]_¸n·I-±a°e_지역구분 에코견적(1230)_예산내역서(용현동)_v1" xfId="7259"/>
    <cellStyle name="ÅëÈ­ [0]_¸ñ·Ï-±â°è_지역구분 에코견적(1230)_예산내역서(용현동)_v1" xfId="7260"/>
    <cellStyle name="AeE­ [0]_¸n·I-±a°e_지역구분 에코견적(1230)_용현동(1m3-금액산출)v7" xfId="7261"/>
    <cellStyle name="ÅëÈ­ [0]_¸ñ·Ï-±â°è_지역구분 에코견적(1230)_용현동(1m3-금액산출)v7" xfId="7262"/>
    <cellStyle name="AeE­ [0]_¸n-E?" xfId="1933"/>
    <cellStyle name="ÅëÈ­ [0]_¸ñ-È¯" xfId="1934"/>
    <cellStyle name="AeE­ [0]_±a°e-¸n·I" xfId="1935"/>
    <cellStyle name="ÅëÈ­ [0]_±â°è-¸ñ·Ï" xfId="1936"/>
    <cellStyle name="AeE­ [0]_±a°e-¸n·I_세척장치비용및손료산출" xfId="7263"/>
    <cellStyle name="ÅëÈ­ [0]_±â°è-¸ñ·Ï_세척장치비용및손료산출" xfId="7264"/>
    <cellStyle name="AeE­ [0]_±a°e-¸n·I_예산내역서" xfId="7265"/>
    <cellStyle name="ÅëÈ­ [0]_±â°è-¸ñ·Ï_예산내역서" xfId="7266"/>
    <cellStyle name="AeE­ [0]_±a°e-¸n·I_예산내역서(PTA Area)_v22-1" xfId="7267"/>
    <cellStyle name="ÅëÈ­ [0]_±â°è-¸ñ·Ï_예산내역서(PTA Area)_v22-1" xfId="7268"/>
    <cellStyle name="AeE­ [0]_±a°e-¸n·I_예산내역서(PTA Area)_v24(1)" xfId="7269"/>
    <cellStyle name="ÅëÈ­ [0]_±â°è-¸ñ·Ï_예산내역서(PTA Area)_v24(1)" xfId="7270"/>
    <cellStyle name="AeE­ [0]_±a°e-¸n·I_예산내역서(PTA Area)_v24(1)_건축공사" xfId="7271"/>
    <cellStyle name="ÅëÈ­ [0]_±â°è-¸ñ·Ï_예산내역서(PTA Area)_v24(1)_건축공사" xfId="7272"/>
    <cellStyle name="AeE­ [0]_±a°e-¸n·I_예산내역서(PTA Area)_v24(1)_예산내역서(용현동)_v1" xfId="7273"/>
    <cellStyle name="ÅëÈ­ [0]_±â°è-¸ñ·Ï_예산내역서(PTA Area)_v24(1)_예산내역서(용현동)_v1" xfId="7274"/>
    <cellStyle name="AeE­ [0]_±a°e-¸n·I_예산내역서(PTA Area)_v24(1)_용현동(1m3-금액산출)v7" xfId="7275"/>
    <cellStyle name="ÅëÈ­ [0]_±â°è-¸ñ·Ï_예산내역서(PTA Area)_v24(1)_용현동(1m3-금액산출)v7" xfId="7276"/>
    <cellStyle name="AeE­ [0]_±a°e-¸n·I_예산내역서(용현동)_v1" xfId="7277"/>
    <cellStyle name="ÅëÈ­ [0]_±â°è-¸ñ·Ï_예산내역서(용현동)_v1" xfId="7278"/>
    <cellStyle name="AeE­ [0]_±a°e-¸n·I_예산내역서(폐기물포함)" xfId="7279"/>
    <cellStyle name="ÅëÈ­ [0]_±â°è-¸ñ·Ï_예산내역서(폐기물포함)" xfId="7280"/>
    <cellStyle name="AeE­ [0]_±a°e-¸n·I_예산내역서(폐기물포함)_건축공사" xfId="7281"/>
    <cellStyle name="ÅëÈ­ [0]_±â°è-¸ñ·Ï_예산내역서(폐기물포함)_건축공사" xfId="7282"/>
    <cellStyle name="AeE­ [0]_±a°e-¸n·I_예산내역서(폐기물포함)_예산내역서(용현동)_v1" xfId="7283"/>
    <cellStyle name="ÅëÈ­ [0]_±â°è-¸ñ·Ï_예산내역서(폐기물포함)_예산내역서(용현동)_v1" xfId="7284"/>
    <cellStyle name="AeE­ [0]_±a°e-¸n·I_예산내역서(폐기물포함)_용현동(1m3-금액산출)v7" xfId="7285"/>
    <cellStyle name="ÅëÈ­ [0]_±â°è-¸ñ·Ï_예산내역서(폐기물포함)_용현동(1m3-금액산출)v7" xfId="7286"/>
    <cellStyle name="AeE­ [0]_±a°e-¸n·I_예산내역서_건축공사" xfId="7287"/>
    <cellStyle name="ÅëÈ­ [0]_±â°è-¸ñ·Ï_예산내역서_건축공사" xfId="7288"/>
    <cellStyle name="AeE­ [0]_±a°e-¸n·I_예산내역서_예산내역서(용현동)_v1" xfId="7289"/>
    <cellStyle name="ÅëÈ­ [0]_±â°è-¸ñ·Ï_예산내역서_예산내역서(용현동)_v1" xfId="7290"/>
    <cellStyle name="AeE­ [0]_±a°e-¸n·I_예산내역서_용현동(1m3-금액산출)v7" xfId="7291"/>
    <cellStyle name="ÅëÈ­ [0]_±â°è-¸ñ·Ï_예산내역서_용현동(1m3-금액산출)v7" xfId="7292"/>
    <cellStyle name="AeE­ [0]_±a°e-¸n·I_용현동(1m3-금액산출)v7" xfId="7293"/>
    <cellStyle name="ÅëÈ­ [0]_±â°è-¸ñ·Ï_용현동(1m3-금액산출)v7" xfId="7294"/>
    <cellStyle name="AeE­ [0]_±a°e-¸n·I_전지역" xfId="7295"/>
    <cellStyle name="ÅëÈ­ [0]_±â°è-¸ñ·Ï_전지역" xfId="7296"/>
    <cellStyle name="AeE­ [0]_±a°e-¸n·I_전지역_건축공사" xfId="7297"/>
    <cellStyle name="ÅëÈ­ [0]_±â°è-¸ñ·Ï_전지역_건축공사" xfId="7298"/>
    <cellStyle name="AeE­ [0]_±a°e-¸n·I_전지역_예산내역서(용현동)_v1" xfId="7299"/>
    <cellStyle name="ÅëÈ­ [0]_±â°è-¸ñ·Ï_전지역_예산내역서(용현동)_v1" xfId="7300"/>
    <cellStyle name="AeE­ [0]_±a°e-¸n·I_전지역_용현동(1m3-금액산출)v7" xfId="7301"/>
    <cellStyle name="ÅëÈ­ [0]_±â°è-¸ñ·Ï_전지역_용현동(1m3-금액산출)v7" xfId="7302"/>
    <cellStyle name="AeE­ [0]_±a°e-¸n·I_준공내역서(1차년도)" xfId="7303"/>
    <cellStyle name="ÅëÈ­ [0]_±â°è-¸ñ·Ï_준공내역서(1차년도)" xfId="7304"/>
    <cellStyle name="AeE­ [0]_±a°e-¸n·I_준공내역서(1차년도)_건축공사" xfId="7305"/>
    <cellStyle name="ÅëÈ­ [0]_±â°è-¸ñ·Ï_준공내역서(1차년도)_건축공사" xfId="7306"/>
    <cellStyle name="AeE­ [0]_±a°e-¸n·I_준공내역서(1차년도)_예산내역서(용현동)_v1" xfId="7307"/>
    <cellStyle name="ÅëÈ­ [0]_±â°è-¸ñ·Ï_준공내역서(1차년도)_예산내역서(용현동)_v1" xfId="7308"/>
    <cellStyle name="AeE­ [0]_±a°e-¸n·I_준공내역서(1차년도)_용현동(1m3-금액산출)v7" xfId="7309"/>
    <cellStyle name="ÅëÈ­ [0]_±â°è-¸ñ·Ï_준공내역서(1차년도)_용현동(1m3-금액산출)v7" xfId="7310"/>
    <cellStyle name="AeE­ [0]_±a°e-¸n·I_지역구분 에코견적(1230)" xfId="7311"/>
    <cellStyle name="ÅëÈ­ [0]_±â°è-¸ñ·Ï_지역구분 에코견적(1230)" xfId="7312"/>
    <cellStyle name="AeE­ [0]_±a°e-¸n·I_지역구분 에코견적(1230)_건축공사" xfId="7313"/>
    <cellStyle name="ÅëÈ­ [0]_±â°è-¸ñ·Ï_지역구분 에코견적(1230)_건축공사" xfId="7314"/>
    <cellStyle name="AeE­ [0]_±a°e-¸n·I_지역구분 에코견적(1230)_예산내역서(용현동)_v1" xfId="7315"/>
    <cellStyle name="ÅëÈ­ [0]_±â°è-¸ñ·Ï_지역구분 에코견적(1230)_예산내역서(용현동)_v1" xfId="7316"/>
    <cellStyle name="AeE­ [0]_±a°e-¸n·I_지역구분 에코견적(1230)_용현동(1m3-금액산출)v7" xfId="7317"/>
    <cellStyle name="ÅëÈ­ [0]_±â°è-¸ñ·Ï_지역구분 에코견적(1230)_용현동(1m3-금액산출)v7" xfId="7318"/>
    <cellStyle name="AeE­ [0]_±a°e¼³ºn-AIA§¸n·I " xfId="1937"/>
    <cellStyle name="ÅëÈ­ [0]_±â°è¼³ºñ-ÀÏÀ§¸ñ·Ï " xfId="1938"/>
    <cellStyle name="AeE­ [0]_±a°e¼³ºn-AIA§¸n·I _기계-밀양(최종)" xfId="7319"/>
    <cellStyle name="ÅëÈ­ [0]_±â°è¼³ºñ-ÀÏÀ§¸ñ·Ï _기계-밀양(최종)" xfId="7320"/>
    <cellStyle name="AeE­ [0]_±a°e¼³ºn-AIA§¸n·I _기계-밀양(최종)_세척장치비용및손료산출" xfId="7321"/>
    <cellStyle name="ÅëÈ­ [0]_±â°è¼³ºñ-ÀÏÀ§¸ñ·Ï _기계-밀양(최종)_세척장치비용및손료산출" xfId="7322"/>
    <cellStyle name="AeE­ [0]_±a°e¼³ºn-AIA§¸n·I _기계-밀양(최종)_예산내역서" xfId="7323"/>
    <cellStyle name="ÅëÈ­ [0]_±â°è¼³ºñ-ÀÏÀ§¸ñ·Ï _기계-밀양(최종)_예산내역서" xfId="7324"/>
    <cellStyle name="AeE­ [0]_±a°e¼³ºn-AIA§¸n·I _기계-밀양(최종)_예산내역서(PTA Area)_v22-1" xfId="7325"/>
    <cellStyle name="ÅëÈ­ [0]_±â°è¼³ºñ-ÀÏÀ§¸ñ·Ï _기계-밀양(최종)_예산내역서(PTA Area)_v22-1" xfId="7326"/>
    <cellStyle name="AeE­ [0]_±a°e¼³ºn-AIA§¸n·I _기계-밀양(최종)_예산내역서(PTA Area)_v24(1)" xfId="7327"/>
    <cellStyle name="ÅëÈ­ [0]_±â°è¼³ºñ-ÀÏÀ§¸ñ·Ï _기계-밀양(최종)_예산내역서(PTA Area)_v24(1)" xfId="7328"/>
    <cellStyle name="AeE­ [0]_±a°e¼³ºn-AIA§¸n·I _기계-밀양(최종)_예산내역서(PTA Area)_v24(1)_건축공사" xfId="7329"/>
    <cellStyle name="ÅëÈ­ [0]_±â°è¼³ºñ-ÀÏÀ§¸ñ·Ï _기계-밀양(최종)_예산내역서(PTA Area)_v24(1)_건축공사" xfId="7330"/>
    <cellStyle name="AeE­ [0]_±a°e¼³ºn-AIA§¸n·I _기계-밀양(최종)_예산내역서(PTA Area)_v24(1)_예산내역서(용현동)_v1" xfId="7331"/>
    <cellStyle name="ÅëÈ­ [0]_±â°è¼³ºñ-ÀÏÀ§¸ñ·Ï _기계-밀양(최종)_예산내역서(PTA Area)_v24(1)_예산내역서(용현동)_v1" xfId="7332"/>
    <cellStyle name="AeE­ [0]_±a°e¼³ºn-AIA§¸n·I _기계-밀양(최종)_예산내역서(PTA Area)_v24(1)_용현동(1m3-금액산출)v7" xfId="7333"/>
    <cellStyle name="ÅëÈ­ [0]_±â°è¼³ºñ-ÀÏÀ§¸ñ·Ï _기계-밀양(최종)_예산내역서(PTA Area)_v24(1)_용현동(1m3-금액산출)v7" xfId="7334"/>
    <cellStyle name="AeE­ [0]_±a°e¼³ºn-AIA§¸n·I _기계-밀양(최종)_예산내역서(용현동)_v1" xfId="7335"/>
    <cellStyle name="ÅëÈ­ [0]_±â°è¼³ºñ-ÀÏÀ§¸ñ·Ï _기계-밀양(최종)_예산내역서(용현동)_v1" xfId="7336"/>
    <cellStyle name="AeE­ [0]_±a°e¼³ºn-AIA§¸n·I _기계-밀양(최종)_예산내역서(폐기물포함)" xfId="7337"/>
    <cellStyle name="ÅëÈ­ [0]_±â°è¼³ºñ-ÀÏÀ§¸ñ·Ï _기계-밀양(최종)_예산내역서(폐기물포함)" xfId="7338"/>
    <cellStyle name="AeE­ [0]_±a°e¼³ºn-AIA§¸n·I _기계-밀양(최종)_예산내역서(폐기물포함)_건축공사" xfId="7339"/>
    <cellStyle name="ÅëÈ­ [0]_±â°è¼³ºñ-ÀÏÀ§¸ñ·Ï _기계-밀양(최종)_예산내역서(폐기물포함)_건축공사" xfId="7340"/>
    <cellStyle name="AeE­ [0]_±a°e¼³ºn-AIA§¸n·I _기계-밀양(최종)_예산내역서(폐기물포함)_예산내역서(용현동)_v1" xfId="7341"/>
    <cellStyle name="ÅëÈ­ [0]_±â°è¼³ºñ-ÀÏÀ§¸ñ·Ï _기계-밀양(최종)_예산내역서(폐기물포함)_예산내역서(용현동)_v1" xfId="7342"/>
    <cellStyle name="AeE­ [0]_±a°e¼³ºn-AIA§¸n·I _기계-밀양(최종)_예산내역서(폐기물포함)_용현동(1m3-금액산출)v7" xfId="7343"/>
    <cellStyle name="ÅëÈ­ [0]_±â°è¼³ºñ-ÀÏÀ§¸ñ·Ï _기계-밀양(최종)_예산내역서(폐기물포함)_용현동(1m3-금액산출)v7" xfId="7344"/>
    <cellStyle name="AeE­ [0]_±a°e¼³ºn-AIA§¸n·I _기계-밀양(최종)_예산내역서_건축공사" xfId="7345"/>
    <cellStyle name="ÅëÈ­ [0]_±â°è¼³ºñ-ÀÏÀ§¸ñ·Ï _기계-밀양(최종)_예산내역서_건축공사" xfId="7346"/>
    <cellStyle name="AeE­ [0]_±a°e¼³ºn-AIA§¸n·I _기계-밀양(최종)_예산내역서_예산내역서(용현동)_v1" xfId="7347"/>
    <cellStyle name="ÅëÈ­ [0]_±â°è¼³ºñ-ÀÏÀ§¸ñ·Ï _기계-밀양(최종)_예산내역서_예산내역서(용현동)_v1" xfId="7348"/>
    <cellStyle name="AeE­ [0]_±a°e¼³ºn-AIA§¸n·I _기계-밀양(최종)_예산내역서_용현동(1m3-금액산출)v7" xfId="7349"/>
    <cellStyle name="ÅëÈ­ [0]_±â°è¼³ºñ-ÀÏÀ§¸ñ·Ï _기계-밀양(최종)_예산내역서_용현동(1m3-금액산출)v7" xfId="7350"/>
    <cellStyle name="AeE­ [0]_±a°e¼³ºn-AIA§¸n·I _기계-밀양(최종)_용현동(1m3-금액산출)v7" xfId="7351"/>
    <cellStyle name="ÅëÈ­ [0]_±â°è¼³ºñ-ÀÏÀ§¸ñ·Ï _기계-밀양(최종)_용현동(1m3-금액산출)v7" xfId="7352"/>
    <cellStyle name="AeE­ [0]_±a°e¼³ºn-AIA§¸n·I _기계-밀양(최종)_전지역" xfId="7353"/>
    <cellStyle name="ÅëÈ­ [0]_±â°è¼³ºñ-ÀÏÀ§¸ñ·Ï _기계-밀양(최종)_전지역" xfId="7354"/>
    <cellStyle name="AeE­ [0]_±a°e¼³ºn-AIA§¸n·I _기계-밀양(최종)_전지역_건축공사" xfId="7355"/>
    <cellStyle name="ÅëÈ­ [0]_±â°è¼³ºñ-ÀÏÀ§¸ñ·Ï _기계-밀양(최종)_전지역_건축공사" xfId="7356"/>
    <cellStyle name="AeE­ [0]_±a°e¼³ºn-AIA§¸n·I _기계-밀양(최종)_전지역_예산내역서(용현동)_v1" xfId="7357"/>
    <cellStyle name="ÅëÈ­ [0]_±â°è¼³ºñ-ÀÏÀ§¸ñ·Ï _기계-밀양(최종)_전지역_예산내역서(용현동)_v1" xfId="7358"/>
    <cellStyle name="AeE­ [0]_±a°e¼³ºn-AIA§¸n·I _기계-밀양(최종)_전지역_용현동(1m3-금액산출)v7" xfId="7359"/>
    <cellStyle name="ÅëÈ­ [0]_±â°è¼³ºñ-ÀÏÀ§¸ñ·Ï _기계-밀양(최종)_전지역_용현동(1m3-금액산출)v7" xfId="7360"/>
    <cellStyle name="AeE­ [0]_±a°e¼³ºn-AIA§¸n·I _기계-밀양(최종)_준공내역서(1차년도)" xfId="7361"/>
    <cellStyle name="ÅëÈ­ [0]_±â°è¼³ºñ-ÀÏÀ§¸ñ·Ï _기계-밀양(최종)_지역구분 에코견적(1230)" xfId="7362"/>
    <cellStyle name="AeE­ [0]_±a°e¼³ºn-AIA§¸n·I _세척장치비용및손료산출" xfId="7363"/>
    <cellStyle name="ÅëÈ­ [0]_±â°è¼³ºñ-ÀÏÀ§¸ñ·Ï _세척장치비용및손료산출" xfId="7364"/>
    <cellStyle name="AeE­ [0]_±a°e¼³ºn-AIA§¸n·I _소각-기계(5차)" xfId="7365"/>
    <cellStyle name="ÅëÈ­ [0]_±â°è¼³ºñ-ÀÏÀ§¸ñ·Ï _소각-기계(5차)" xfId="7366"/>
    <cellStyle name="AeE­ [0]_±a°e¼³ºn-AIA§¸n·I _예산내역서" xfId="7367"/>
    <cellStyle name="ÅëÈ­ [0]_±â°è¼³ºñ-ÀÏÀ§¸ñ·Ï _예산내역서" xfId="7368"/>
    <cellStyle name="AeE­ [0]_±a°e¼³ºn-AIA§¸n·I _예산내역서(PTA Area)_v22-1" xfId="7369"/>
    <cellStyle name="ÅëÈ­ [0]_±â°è¼³ºñ-ÀÏÀ§¸ñ·Ï _예산내역서(PTA Area)_v22-1" xfId="7370"/>
    <cellStyle name="AeE­ [0]_±a°e¼³ºn-AIA§¸n·I _예산내역서(PTA Area)_v24(1)" xfId="7371"/>
    <cellStyle name="ÅëÈ­ [0]_±â°è¼³ºñ-ÀÏÀ§¸ñ·Ï _예산내역서(PTA Area)_v24(1)" xfId="7372"/>
    <cellStyle name="AeE­ [0]_±a°e¼³ºn-AIA§¸n·I _예산내역서(PTA Area)_v24(1)_건축공사" xfId="7373"/>
    <cellStyle name="ÅëÈ­ [0]_±â°è¼³ºñ-ÀÏÀ§¸ñ·Ï _예산내역서(PTA Area)_v24(1)_건축공사" xfId="7374"/>
    <cellStyle name="AeE­ [0]_±a°e¼³ºn-AIA§¸n·I _예산내역서(PTA Area)_v24(1)_예산내역서(용현동)_v1" xfId="7375"/>
    <cellStyle name="ÅëÈ­ [0]_±â°è¼³ºñ-ÀÏÀ§¸ñ·Ï _예산내역서(PTA Area)_v24(1)_예산내역서(용현동)_v1" xfId="7376"/>
    <cellStyle name="AeE­ [0]_±a°e¼³ºn-AIA§¸n·I _예산내역서(PTA Area)_v24(1)_용현동(1m3-금액산출)v7" xfId="7377"/>
    <cellStyle name="ÅëÈ­ [0]_±â°è¼³ºñ-ÀÏÀ§¸ñ·Ï _예산내역서(PTA Area)_v24(1)_용현동(1m3-금액산출)v7" xfId="7378"/>
    <cellStyle name="AeE­ [0]_±a°e¼³ºn-AIA§¸n·I _예산내역서(용현동)_v1" xfId="7379"/>
    <cellStyle name="ÅëÈ­ [0]_±â°è¼³ºñ-ÀÏÀ§¸ñ·Ï _예산내역서(용현동)_v1" xfId="7380"/>
    <cellStyle name="AeE­ [0]_±a°e¼³ºn-AIA§¸n·I _예산내역서(폐기물포함)" xfId="7381"/>
    <cellStyle name="ÅëÈ­ [0]_±â°è¼³ºñ-ÀÏÀ§¸ñ·Ï _예산내역서(폐기물포함)" xfId="7382"/>
    <cellStyle name="AeE­ [0]_±a°e¼³ºn-AIA§¸n·I _예산내역서(폐기물포함)_건축공사" xfId="7383"/>
    <cellStyle name="ÅëÈ­ [0]_±â°è¼³ºñ-ÀÏÀ§¸ñ·Ï _예산내역서(폐기물포함)_건축공사" xfId="7384"/>
    <cellStyle name="AeE­ [0]_±a°e¼³ºn-AIA§¸n·I _예산내역서(폐기물포함)_예산내역서(용현동)_v1" xfId="7385"/>
    <cellStyle name="ÅëÈ­ [0]_±â°è¼³ºñ-ÀÏÀ§¸ñ·Ï _예산내역서(폐기물포함)_예산내역서(용현동)_v1" xfId="7386"/>
    <cellStyle name="AeE­ [0]_±a°e¼³ºn-AIA§¸n·I _예산내역서(폐기물포함)_용현동(1m3-금액산출)v7" xfId="7387"/>
    <cellStyle name="ÅëÈ­ [0]_±â°è¼³ºñ-ÀÏÀ§¸ñ·Ï _예산내역서(폐기물포함)_용현동(1m3-금액산출)v7" xfId="7388"/>
    <cellStyle name="AeE­ [0]_±a°e¼³ºn-AIA§¸n·I _예산내역서_건축공사" xfId="7389"/>
    <cellStyle name="ÅëÈ­ [0]_±â°è¼³ºñ-ÀÏÀ§¸ñ·Ï _예산내역서_건축공사" xfId="7390"/>
    <cellStyle name="AeE­ [0]_±a°e¼³ºn-AIA§¸n·I _예산내역서_예산내역서(용현동)_v1" xfId="7391"/>
    <cellStyle name="ÅëÈ­ [0]_±â°è¼³ºñ-ÀÏÀ§¸ñ·Ï _예산내역서_예산내역서(용현동)_v1" xfId="7392"/>
    <cellStyle name="AeE­ [0]_±a°e¼³ºn-AIA§¸n·I _예산내역서_용현동(1m3-금액산출)v7" xfId="7393"/>
    <cellStyle name="ÅëÈ­ [0]_±â°è¼³ºñ-ÀÏÀ§¸ñ·Ï _예산내역서_용현동(1m3-금액산출)v7" xfId="7394"/>
    <cellStyle name="AeE­ [0]_±a°e¼³ºn-AIA§¸n·I _용현동(1m3-금액산출)v7" xfId="7395"/>
    <cellStyle name="ÅëÈ­ [0]_±â°è¼³ºñ-ÀÏÀ§¸ñ·Ï _용현동(1m3-금액산출)v7" xfId="7396"/>
    <cellStyle name="AeE­ [0]_±a°e¼³ºn-AIA§¸n·I _전지역" xfId="7397"/>
    <cellStyle name="ÅëÈ­ [0]_±â°è¼³ºñ-ÀÏÀ§¸ñ·Ï _전지역" xfId="7398"/>
    <cellStyle name="AeE­ [0]_±a°e¼³ºn-AIA§¸n·I _전지역_건축공사" xfId="7399"/>
    <cellStyle name="ÅëÈ­ [0]_±â°è¼³ºñ-ÀÏÀ§¸ñ·Ï _전지역_건축공사" xfId="7400"/>
    <cellStyle name="AeE­ [0]_±a°e¼³ºn-AIA§¸n·I _전지역_예산내역서(용현동)_v1" xfId="7401"/>
    <cellStyle name="ÅëÈ­ [0]_±â°è¼³ºñ-ÀÏÀ§¸ñ·Ï _전지역_예산내역서(용현동)_v1" xfId="7402"/>
    <cellStyle name="AeE­ [0]_±a°e¼³ºn-AIA§¸n·I _전지역_용현동(1m3-금액산출)v7" xfId="7403"/>
    <cellStyle name="ÅëÈ­ [0]_±â°è¼³ºñ-ÀÏÀ§¸ñ·Ï _전지역_용현동(1m3-금액산출)v7" xfId="7404"/>
    <cellStyle name="AeE­ [0]_±a°e¼³ºn-AIA§¸n·I _준공내역서(1차년도)" xfId="7405"/>
    <cellStyle name="ÅëÈ­ [0]_±â°è¼³ºñ-ÀÏÀ§¸ñ·Ï _준공내역서(1차년도)" xfId="7406"/>
    <cellStyle name="AeE­ [0]_±a°e¼³ºn-AIA§¸n·I _준공내역서(1차년도)_건축공사" xfId="7407"/>
    <cellStyle name="ÅëÈ­ [0]_±â°è¼³ºñ-ÀÏÀ§¸ñ·Ï _준공내역서(1차년도)_건축공사" xfId="7408"/>
    <cellStyle name="AeE­ [0]_±a°e¼³ºn-AIA§¸n·I _준공내역서(1차년도)_예산내역서(용현동)_v1" xfId="7409"/>
    <cellStyle name="ÅëÈ­ [0]_±â°è¼³ºñ-ÀÏÀ§¸ñ·Ï _준공내역서(1차년도)_예산내역서(용현동)_v1" xfId="7410"/>
    <cellStyle name="AeE­ [0]_±a°e¼³ºn-AIA§¸n·I _준공내역서(1차년도)_용현동(1m3-금액산출)v7" xfId="7411"/>
    <cellStyle name="ÅëÈ­ [0]_±â°è¼³ºñ-ÀÏÀ§¸ñ·Ï _준공내역서(1차년도)_용현동(1m3-금액산출)v7" xfId="7412"/>
    <cellStyle name="AeE­ [0]_±a°e¼³ºn-AIA§¸n·I _지역구분 에코견적(1230)" xfId="7413"/>
    <cellStyle name="ÅëÈ­ [0]_±â°è¼³ºñ-ÀÏÀ§¸ñ·Ï _지역구분 에코견적(1230)" xfId="7414"/>
    <cellStyle name="AeE­ [0]_±a°e¼³ºn-AIA§¸n·I _지역구분 에코견적(1230)_건축공사" xfId="7415"/>
    <cellStyle name="ÅëÈ­ [0]_±â°è¼³ºñ-ÀÏÀ§¸ñ·Ï _지역구분 에코견적(1230)_건축공사" xfId="7416"/>
    <cellStyle name="AeE­ [0]_±a°e¼³ºn-AIA§¸n·I _지역구분 에코견적(1230)_예산내역서(용현동)_v1" xfId="7417"/>
    <cellStyle name="ÅëÈ­ [0]_±â°è¼³ºñ-ÀÏÀ§¸ñ·Ï _지역구분 에코견적(1230)_예산내역서(용현동)_v1" xfId="7418"/>
    <cellStyle name="AeE­ [0]_±a°e¼³ºn-AIA§¸n·I _지역구분 에코견적(1230)_용현동(1m3-금액산출)v7" xfId="7419"/>
    <cellStyle name="ÅëÈ­ [0]_±â°è¼³ºñ-ÀÏÀ§¸ñ·Ï _지역구분 에코견적(1230)_용현동(1m3-금액산출)v7" xfId="7420"/>
    <cellStyle name="AeE­ [0]_±a°e¼³ºn-AIA§¸n·I _파주기계단가" xfId="7421"/>
    <cellStyle name="ÅëÈ­ [0]_±â°è¼³ºñ-ÀÏÀ§¸ñ·Ï _파주기계단가" xfId="7422"/>
    <cellStyle name="AeE­ [0]_±a°e¼³ºn-AIA§¸n·I _파주기계단가_세척장치비용및손료산출" xfId="7423"/>
    <cellStyle name="ÅëÈ­ [0]_±â°è¼³ºñ-ÀÏÀ§¸ñ·Ï _파주기계단가_세척장치비용및손료산출" xfId="7424"/>
    <cellStyle name="AeE­ [0]_±a°e¼³ºn-AIA§¸n·I _파주기계단가_예산내역서" xfId="7425"/>
    <cellStyle name="ÅëÈ­ [0]_±â°è¼³ºñ-ÀÏÀ§¸ñ·Ï _파주기계단가_예산내역서" xfId="7426"/>
    <cellStyle name="AeE­ [0]_±a°e¼³ºn-AIA§¸n·I _파주기계단가_예산내역서(PTA Area)_v22-1" xfId="7427"/>
    <cellStyle name="ÅëÈ­ [0]_±â°è¼³ºñ-ÀÏÀ§¸ñ·Ï _파주기계단가_예산내역서(PTA Area)_v22-1" xfId="7428"/>
    <cellStyle name="AeE­ [0]_±a°e¼³ºn-AIA§¸n·I _파주기계단가_예산내역서(PTA Area)_v24(1)" xfId="7429"/>
    <cellStyle name="ÅëÈ­ [0]_±â°è¼³ºñ-ÀÏÀ§¸ñ·Ï _파주기계단가_예산내역서(PTA Area)_v24(1)" xfId="7430"/>
    <cellStyle name="AeE­ [0]_±a°e¼³ºn-AIA§¸n·I _파주기계단가_예산내역서(PTA Area)_v24(1)_건축공사" xfId="7431"/>
    <cellStyle name="ÅëÈ­ [0]_±â°è¼³ºñ-ÀÏÀ§¸ñ·Ï _파주기계단가_예산내역서(PTA Area)_v24(1)_건축공사" xfId="7432"/>
    <cellStyle name="AeE­ [0]_±a°e¼³ºn-AIA§¸n·I _파주기계단가_예산내역서(PTA Area)_v24(1)_예산내역서(용현동)_v1" xfId="7433"/>
    <cellStyle name="ÅëÈ­ [0]_±â°è¼³ºñ-ÀÏÀ§¸ñ·Ï _파주기계단가_예산내역서(PTA Area)_v24(1)_예산내역서(용현동)_v1" xfId="7434"/>
    <cellStyle name="AeE­ [0]_±a°e¼³ºn-AIA§¸n·I _파주기계단가_예산내역서(PTA Area)_v24(1)_용현동(1m3-금액산출)v7" xfId="7435"/>
    <cellStyle name="ÅëÈ­ [0]_±â°è¼³ºñ-ÀÏÀ§¸ñ·Ï _파주기계단가_예산내역서(PTA Area)_v24(1)_용현동(1m3-금액산출)v7" xfId="7436"/>
    <cellStyle name="AeE­ [0]_±a°e¼³ºn-AIA§¸n·I _파주기계단가_예산내역서(용현동)_v1" xfId="7437"/>
    <cellStyle name="ÅëÈ­ [0]_±â°è¼³ºñ-ÀÏÀ§¸ñ·Ï _파주기계단가_예산내역서(용현동)_v1" xfId="7438"/>
    <cellStyle name="AeE­ [0]_±a°e¼³ºn-AIA§¸n·I _파주기계단가_예산내역서(폐기물포함)" xfId="7439"/>
    <cellStyle name="ÅëÈ­ [0]_±â°è¼³ºñ-ÀÏÀ§¸ñ·Ï _파주기계단가_예산내역서(폐기물포함)" xfId="7440"/>
    <cellStyle name="AeE­ [0]_±a°e¼³ºn-AIA§¸n·I _파주기계단가_예산내역서(폐기물포함)_건축공사" xfId="7441"/>
    <cellStyle name="ÅëÈ­ [0]_±â°è¼³ºñ-ÀÏÀ§¸ñ·Ï _파주기계단가_예산내역서(폐기물포함)_건축공사" xfId="7442"/>
    <cellStyle name="AeE­ [0]_±a°e¼³ºn-AIA§¸n·I _파주기계단가_예산내역서(폐기물포함)_예산내역서(용현동)_v1" xfId="7443"/>
    <cellStyle name="ÅëÈ­ [0]_±â°è¼³ºñ-ÀÏÀ§¸ñ·Ï _파주기계단가_예산내역서(폐기물포함)_예산내역서(용현동)_v1" xfId="7444"/>
    <cellStyle name="AeE­ [0]_±a°e¼³ºn-AIA§¸n·I _파주기계단가_예산내역서(폐기물포함)_용현동(1m3-금액산출)v7" xfId="7445"/>
    <cellStyle name="ÅëÈ­ [0]_±â°è¼³ºñ-ÀÏÀ§¸ñ·Ï _파주기계단가_예산내역서(폐기물포함)_용현동(1m3-금액산출)v7" xfId="7446"/>
    <cellStyle name="AeE­ [0]_±a°e¼³ºn-AIA§¸n·I _파주기계단가_예산내역서_건축공사" xfId="7447"/>
    <cellStyle name="ÅëÈ­ [0]_±â°è¼³ºñ-ÀÏÀ§¸ñ·Ï _파주기계단가_예산내역서_건축공사" xfId="7448"/>
    <cellStyle name="AeE­ [0]_±a°e¼³ºn-AIA§¸n·I _파주기계단가_예산내역서_예산내역서(용현동)_v1" xfId="7449"/>
    <cellStyle name="ÅëÈ­ [0]_±â°è¼³ºñ-ÀÏÀ§¸ñ·Ï _파주기계단가_예산내역서_예산내역서(용현동)_v1" xfId="7450"/>
    <cellStyle name="AeE­ [0]_±a°e¼³ºn-AIA§¸n·I _파주기계단가_예산내역서_용현동(1m3-금액산출)v7" xfId="7451"/>
    <cellStyle name="ÅëÈ­ [0]_±â°è¼³ºñ-ÀÏÀ§¸ñ·Ï _파주기계단가_예산내역서_용현동(1m3-금액산출)v7" xfId="7452"/>
    <cellStyle name="AeE­ [0]_±a°e¼³ºn-AIA§¸n·I _파주기계단가_용현동(1m3-금액산출)v7" xfId="7453"/>
    <cellStyle name="ÅëÈ­ [0]_±â°è¼³ºñ-ÀÏÀ§¸ñ·Ï _파주기계단가_용현동(1m3-금액산출)v7" xfId="7454"/>
    <cellStyle name="AeE­ [0]_±a°e¼³ºn-AIA§¸n·I _파주기계단가_전지역" xfId="7455"/>
    <cellStyle name="ÅëÈ­ [0]_±â°è¼³ºñ-ÀÏÀ§¸ñ·Ï _파주기계단가_전지역" xfId="7456"/>
    <cellStyle name="AeE­ [0]_±a°e¼³ºn-AIA§¸n·I _파주기계단가_전지역_건축공사" xfId="7457"/>
    <cellStyle name="ÅëÈ­ [0]_±â°è¼³ºñ-ÀÏÀ§¸ñ·Ï _파주기계단가_전지역_건축공사" xfId="7458"/>
    <cellStyle name="AeE­ [0]_±a°e¼³ºn-AIA§¸n·I _파주기계단가_전지역_예산내역서(용현동)_v1" xfId="7459"/>
    <cellStyle name="ÅëÈ­ [0]_±â°è¼³ºñ-ÀÏÀ§¸ñ·Ï _파주기계단가_전지역_예산내역서(용현동)_v1" xfId="7460"/>
    <cellStyle name="AeE­ [0]_±a°e¼³ºn-AIA§¸n·I _파주기계단가_전지역_용현동(1m3-금액산출)v7" xfId="7461"/>
    <cellStyle name="ÅëÈ­ [0]_±â°è¼³ºñ-ÀÏÀ§¸ñ·Ï _파주기계단가_전지역_용현동(1m3-금액산출)v7" xfId="7462"/>
    <cellStyle name="AeE­ [0]_±a°e¼³ºn-AIA§¸n·I _파주기계단가_준공내역서(1차년도)" xfId="7463"/>
    <cellStyle name="ÅëÈ­ [0]_±â°è¼³ºñ-ÀÏÀ§¸ñ·Ï _파주기계단가_지역구분 에코견적(1230)" xfId="7464"/>
    <cellStyle name="AeE­ [0]_°ø≫cºn¿¹≫e¼­" xfId="1939"/>
    <cellStyle name="ÅëÈ­ [0]_°ø¹®¾ç½Ä" xfId="1940"/>
    <cellStyle name="AeE­ [0]_¼oAI¼º " xfId="1941"/>
    <cellStyle name="ÅëÈ­ [0]_ÀÏ-±â" xfId="1942"/>
    <cellStyle name="AeE­ [0]_AIA§-es2A÷" xfId="1943"/>
    <cellStyle name="ÅëÈ­ [0]_ÀÏÀ§-es2Â÷" xfId="1944"/>
    <cellStyle name="AeE­ [0]_AIA§-es2A÷_세척장치비용및손료산출" xfId="7465"/>
    <cellStyle name="ÅëÈ­ [0]_ÀÏÀ§-es2Â÷_세척장치비용및손료산출" xfId="7466"/>
    <cellStyle name="AeE­ [0]_AIA§-es2A÷_예산내역서" xfId="7467"/>
    <cellStyle name="ÅëÈ­ [0]_ÀÏÀ§-es2Â÷_예산내역서" xfId="7468"/>
    <cellStyle name="AeE­ [0]_AIA§-es2A÷_예산내역서(PTA Area)_v22-1" xfId="7469"/>
    <cellStyle name="ÅëÈ­ [0]_ÀÏÀ§-es2Â÷_예산내역서(PTA Area)_v22-1" xfId="7470"/>
    <cellStyle name="AeE­ [0]_AIA§-es2A÷_예산내역서(PTA Area)_v24(1)" xfId="7471"/>
    <cellStyle name="ÅëÈ­ [0]_ÀÏÀ§-es2Â÷_예산내역서(PTA Area)_v24(1)" xfId="7472"/>
    <cellStyle name="AeE­ [0]_AIA§-es2A÷_예산내역서(PTA Area)_v24(1)_건축공사" xfId="7473"/>
    <cellStyle name="ÅëÈ­ [0]_ÀÏÀ§-es2Â÷_예산내역서(PTA Area)_v24(1)_건축공사" xfId="7474"/>
    <cellStyle name="AeE­ [0]_AIA§-es2A÷_예산내역서(PTA Area)_v24(1)_예산내역서(용현동)_v1" xfId="7475"/>
    <cellStyle name="ÅëÈ­ [0]_ÀÏÀ§-es2Â÷_예산내역서(PTA Area)_v24(1)_예산내역서(용현동)_v1" xfId="7476"/>
    <cellStyle name="AeE­ [0]_AIA§-es2A÷_예산내역서(PTA Area)_v24(1)_용현동(1m3-금액산출)v7" xfId="7477"/>
    <cellStyle name="ÅëÈ­ [0]_ÀÏÀ§-es2Â÷_예산내역서(PTA Area)_v24(1)_용현동(1m3-금액산출)v7" xfId="7478"/>
    <cellStyle name="AeE­ [0]_AIA§-es2A÷_예산내역서(용현동)_v1" xfId="7479"/>
    <cellStyle name="ÅëÈ­ [0]_ÀÏÀ§-es2Â÷_예산내역서(용현동)_v1" xfId="7480"/>
    <cellStyle name="AeE­ [0]_AIA§-es2A÷_예산내역서(폐기물포함)" xfId="7481"/>
    <cellStyle name="ÅëÈ­ [0]_ÀÏÀ§-es2Â÷_예산내역서(폐기물포함)" xfId="7482"/>
    <cellStyle name="AeE­ [0]_AIA§-es2A÷_예산내역서(폐기물포함)_건축공사" xfId="7483"/>
    <cellStyle name="ÅëÈ­ [0]_ÀÏÀ§-es2Â÷_예산내역서(폐기물포함)_건축공사" xfId="7484"/>
    <cellStyle name="AeE­ [0]_AIA§-es2A÷_예산내역서(폐기물포함)_예산내역서(용현동)_v1" xfId="7485"/>
    <cellStyle name="ÅëÈ­ [0]_ÀÏÀ§-es2Â÷_예산내역서(폐기물포함)_예산내역서(용현동)_v1" xfId="7486"/>
    <cellStyle name="AeE­ [0]_AIA§-es2A÷_예산내역서(폐기물포함)_용현동(1m3-금액산출)v7" xfId="7487"/>
    <cellStyle name="ÅëÈ­ [0]_ÀÏÀ§-es2Â÷_예산내역서(폐기물포함)_용현동(1m3-금액산출)v7" xfId="7488"/>
    <cellStyle name="AeE­ [0]_AIA§-es2A÷_예산내역서_건축공사" xfId="7489"/>
    <cellStyle name="ÅëÈ­ [0]_ÀÏÀ§-es2Â÷_예산내역서_건축공사" xfId="7490"/>
    <cellStyle name="AeE­ [0]_AIA§-es2A÷_예산내역서_예산내역서(용현동)_v1" xfId="7491"/>
    <cellStyle name="ÅëÈ­ [0]_ÀÏÀ§-es2Â÷_예산내역서_예산내역서(용현동)_v1" xfId="7492"/>
    <cellStyle name="AeE­ [0]_AIA§-es2A÷_예산내역서_용현동(1m3-금액산출)v7" xfId="7493"/>
    <cellStyle name="ÅëÈ­ [0]_ÀÏÀ§-es2Â÷_예산내역서_용현동(1m3-금액산출)v7" xfId="7494"/>
    <cellStyle name="AeE­ [0]_AIA§-es2A÷_용현동(1m3-금액산출)v7" xfId="7495"/>
    <cellStyle name="ÅëÈ­ [0]_ÀÏÀ§-es2Â÷_용현동(1m3-금액산출)v7" xfId="7496"/>
    <cellStyle name="AeE­ [0]_AIA§-es2A÷_전지역" xfId="7497"/>
    <cellStyle name="ÅëÈ­ [0]_ÀÏÀ§-es2Â÷_전지역" xfId="7498"/>
    <cellStyle name="AeE­ [0]_AIA§-es2A÷_전지역_건축공사" xfId="7499"/>
    <cellStyle name="ÅëÈ­ [0]_ÀÏÀ§-es2Â÷_전지역_건축공사" xfId="7500"/>
    <cellStyle name="AeE­ [0]_AIA§-es2A÷_전지역_예산내역서(용현동)_v1" xfId="7501"/>
    <cellStyle name="ÅëÈ­ [0]_ÀÏÀ§-es2Â÷_전지역_예산내역서(용현동)_v1" xfId="7502"/>
    <cellStyle name="AeE­ [0]_AIA§-es2A÷_전지역_용현동(1m3-금액산출)v7" xfId="7503"/>
    <cellStyle name="ÅëÈ­ [0]_ÀÏÀ§-es2Â÷_전지역_용현동(1m3-금액산출)v7" xfId="7504"/>
    <cellStyle name="AeE­ [0]_AIA§-es2A÷_준공내역서(1차년도)" xfId="7505"/>
    <cellStyle name="ÅëÈ­ [0]_ÀÏÀ§-es2Â÷_준공내역서(1차년도)" xfId="7506"/>
    <cellStyle name="AeE­ [0]_AIA§-es2A÷_준공내역서(1차년도)_건축공사" xfId="7507"/>
    <cellStyle name="ÅëÈ­ [0]_ÀÏÀ§-es2Â÷_준공내역서(1차년도)_건축공사" xfId="7508"/>
    <cellStyle name="AeE­ [0]_AIA§-es2A÷_준공내역서(1차년도)_예산내역서(용현동)_v1" xfId="7509"/>
    <cellStyle name="ÅëÈ­ [0]_ÀÏÀ§-es2Â÷_준공내역서(1차년도)_예산내역서(용현동)_v1" xfId="7510"/>
    <cellStyle name="AeE­ [0]_AIA§-es2A÷_준공내역서(1차년도)_용현동(1m3-금액산출)v7" xfId="7511"/>
    <cellStyle name="ÅëÈ­ [0]_ÀÏÀ§-es2Â÷_준공내역서(1차년도)_용현동(1m3-금액산출)v7" xfId="7512"/>
    <cellStyle name="AeE­ [0]_AIA§-es2A÷_지역구분 에코견적(1230)" xfId="7513"/>
    <cellStyle name="ÅëÈ­ [0]_ÀÏÀ§-es2Â÷_지역구분 에코견적(1230)" xfId="7514"/>
    <cellStyle name="AeE­ [0]_AIA§-es2A÷_지역구분 에코견적(1230)_건축공사" xfId="7515"/>
    <cellStyle name="ÅëÈ­ [0]_ÀÏÀ§-es2Â÷_지역구분 에코견적(1230)_건축공사" xfId="7516"/>
    <cellStyle name="AeE­ [0]_AIA§-es2A÷_지역구분 에코견적(1230)_예산내역서(용현동)_v1" xfId="7517"/>
    <cellStyle name="ÅëÈ­ [0]_ÀÏÀ§-es2Â÷_지역구분 에코견적(1230)_예산내역서(용현동)_v1" xfId="7518"/>
    <cellStyle name="AeE­ [0]_AIA§-es2A÷_지역구분 에코견적(1230)_용현동(1m3-금액산출)v7" xfId="7519"/>
    <cellStyle name="ÅëÈ­ [0]_ÀÏÀ§-es2Â÷_지역구분 에코견적(1230)_용현동(1m3-금액산출)v7" xfId="7520"/>
    <cellStyle name="AeE­ [0]_AMT " xfId="7521"/>
    <cellStyle name="ÅëÈ­ [0]_Áý°èÇ¥°ÇÃàºÐ" xfId="1945"/>
    <cellStyle name="AeE­ [0]_Ay°eC￥°CAaºÐ_세척장치비용및손료산출" xfId="7522"/>
    <cellStyle name="ÅëÈ­ [0]_Áý°èÇ¥°ÇÃàºÐ_세척장치비용및손료산출" xfId="7523"/>
    <cellStyle name="AeE­ [0]_Ay°eC￥°CAaºÐ_예산내역서" xfId="7524"/>
    <cellStyle name="ÅëÈ­ [0]_Áý°èÇ¥°ÇÃàºÐ_예산내역서" xfId="7525"/>
    <cellStyle name="AeE­ [0]_Ay°eC￥°CAaºÐ_예산내역서(PTA Area)_v22-1" xfId="7526"/>
    <cellStyle name="ÅëÈ­ [0]_Áý°èÇ¥°ÇÃàºÐ_예산내역서(PTA Area)_v22-1" xfId="7527"/>
    <cellStyle name="AeE­ [0]_Ay°eC￥°CAaºÐ_예산내역서(PTA Area)_v24(1)" xfId="7528"/>
    <cellStyle name="ÅëÈ­ [0]_Áý°èÇ¥°ÇÃàºÐ_예산내역서(PTA Area)_v24(1)" xfId="7529"/>
    <cellStyle name="AeE­ [0]_Ay°eC￥°CAaºÐ_예산내역서(PTA Area)_v24(1)_건축공사" xfId="7530"/>
    <cellStyle name="ÅëÈ­ [0]_Áý°èÇ¥°ÇÃàºÐ_예산내역서(PTA Area)_v24(1)_건축공사" xfId="7531"/>
    <cellStyle name="AeE­ [0]_Ay°eC￥°CAaºÐ_예산내역서(PTA Area)_v24(1)_예산내역서(용현동)_v1" xfId="7532"/>
    <cellStyle name="ÅëÈ­ [0]_Áý°èÇ¥°ÇÃàºÐ_예산내역서(PTA Area)_v24(1)_예산내역서(용현동)_v1" xfId="7533"/>
    <cellStyle name="AeE­ [0]_Ay°eC￥°CAaºÐ_예산내역서(PTA Area)_v24(1)_용현동(1m3-금액산출)v7" xfId="7534"/>
    <cellStyle name="ÅëÈ­ [0]_Áý°èÇ¥°ÇÃàºÐ_예산내역서(PTA Area)_v24(1)_용현동(1m3-금액산출)v7" xfId="7535"/>
    <cellStyle name="AeE­ [0]_Ay°eC￥°CAaºÐ_예산내역서(용현동)_v1" xfId="7536"/>
    <cellStyle name="ÅëÈ­ [0]_Áý°èÇ¥°ÇÃàºÐ_예산내역서(용현동)_v1" xfId="7537"/>
    <cellStyle name="AeE­ [0]_Ay°eC￥°CAaºÐ_예산내역서(폐기물포함)" xfId="7538"/>
    <cellStyle name="ÅëÈ­ [0]_Áý°èÇ¥°ÇÃàºÐ_예산내역서(폐기물포함)" xfId="7539"/>
    <cellStyle name="AeE­ [0]_Ay°eC￥°CAaºÐ_예산내역서(폐기물포함)_건축공사" xfId="7540"/>
    <cellStyle name="ÅëÈ­ [0]_Áý°èÇ¥°ÇÃàºÐ_예산내역서(폐기물포함)_건축공사" xfId="7541"/>
    <cellStyle name="AeE­ [0]_Ay°eC￥°CAaºÐ_예산내역서(폐기물포함)_예산내역서(용현동)_v1" xfId="7542"/>
    <cellStyle name="ÅëÈ­ [0]_Áý°èÇ¥°ÇÃàºÐ_예산내역서(폐기물포함)_예산내역서(용현동)_v1" xfId="7543"/>
    <cellStyle name="AeE­ [0]_Ay°eC￥°CAaºÐ_예산내역서(폐기물포함)_용현동(1m3-금액산출)v7" xfId="7544"/>
    <cellStyle name="ÅëÈ­ [0]_Áý°èÇ¥°ÇÃàºÐ_예산내역서(폐기물포함)_용현동(1m3-금액산출)v7" xfId="7545"/>
    <cellStyle name="AeE­ [0]_Ay°eC￥°CAaºÐ_예산내역서_건축공사" xfId="7546"/>
    <cellStyle name="ÅëÈ­ [0]_Áý°èÇ¥°ÇÃàºÐ_예산내역서_건축공사" xfId="7547"/>
    <cellStyle name="AeE­ [0]_Ay°eC￥°CAaºÐ_예산내역서_예산내역서(용현동)_v1" xfId="7548"/>
    <cellStyle name="ÅëÈ­ [0]_Áý°èÇ¥°ÇÃàºÐ_예산내역서_예산내역서(용현동)_v1" xfId="7549"/>
    <cellStyle name="AeE­ [0]_Ay°eC￥°CAaºÐ_예산내역서_용현동(1m3-금액산출)v7" xfId="7550"/>
    <cellStyle name="ÅëÈ­ [0]_Áý°èÇ¥°ÇÃàºÐ_예산내역서_용현동(1m3-금액산출)v7" xfId="7551"/>
    <cellStyle name="AeE­ [0]_Ay°eC￥°CAaºÐ_용현동(1m3-금액산출)v7" xfId="7552"/>
    <cellStyle name="ÅëÈ­ [0]_Áý°èÇ¥°ÇÃàºÐ_용현동(1m3-금액산출)v7" xfId="7553"/>
    <cellStyle name="AeE­ [0]_Ay°eC￥°CAaºÐ_전지역" xfId="7554"/>
    <cellStyle name="ÅëÈ­ [0]_Áý°èÇ¥°ÇÃàºÐ_전지역" xfId="7555"/>
    <cellStyle name="AeE­ [0]_Ay°eC￥°CAaºÐ_전지역_건축공사" xfId="7556"/>
    <cellStyle name="ÅëÈ­ [0]_Áý°èÇ¥°ÇÃàºÐ_전지역_건축공사" xfId="7557"/>
    <cellStyle name="AeE­ [0]_Ay°eC￥°CAaºÐ_전지역_예산내역서(용현동)_v1" xfId="7558"/>
    <cellStyle name="ÅëÈ­ [0]_Áý°èÇ¥°ÇÃàºÐ_전지역_예산내역서(용현동)_v1" xfId="7559"/>
    <cellStyle name="AeE­ [0]_Ay°eC￥°CAaºÐ_전지역_용현동(1m3-금액산출)v7" xfId="7560"/>
    <cellStyle name="ÅëÈ­ [0]_Áý°èÇ¥°ÇÃàºÐ_전지역_용현동(1m3-금액산출)v7" xfId="7561"/>
    <cellStyle name="AeE­ [0]_Ay°eC￥°CAaºÐ_준공내역서(1차년도)" xfId="7562"/>
    <cellStyle name="ÅëÈ­ [0]_Áý°èÇ¥°ÇÃàºÐ_준공내역서(1차년도)" xfId="7563"/>
    <cellStyle name="AeE­ [0]_Ay°eC￥°CAaºÐ_준공내역서(1차년도)_건축공사" xfId="7564"/>
    <cellStyle name="ÅëÈ­ [0]_Áý°èÇ¥°ÇÃàºÐ_준공내역서(1차년도)_건축공사" xfId="7565"/>
    <cellStyle name="AeE­ [0]_Ay°eC￥°CAaºÐ_준공내역서(1차년도)_예산내역서(용현동)_v1" xfId="7566"/>
    <cellStyle name="ÅëÈ­ [0]_Áý°èÇ¥°ÇÃàºÐ_준공내역서(1차년도)_예산내역서(용현동)_v1" xfId="7567"/>
    <cellStyle name="AeE­ [0]_Ay°eC￥°CAaºÐ_준공내역서(1차년도)_용현동(1m3-금액산출)v7" xfId="7568"/>
    <cellStyle name="ÅëÈ­ [0]_Áý°èÇ¥°ÇÃàºÐ_준공내역서(1차년도)_용현동(1m3-금액산출)v7" xfId="7569"/>
    <cellStyle name="AeE­ [0]_Ay°eC￥°CAaºÐ_지역구분 에코견적(1230)" xfId="7570"/>
    <cellStyle name="ÅëÈ­ [0]_Áý°èÇ¥°ÇÃàºÐ_지역구분 에코견적(1230)" xfId="7571"/>
    <cellStyle name="AeE­ [0]_Ay°eC￥°CAaºÐ_지역구분 에코견적(1230)_건축공사" xfId="7572"/>
    <cellStyle name="ÅëÈ­ [0]_Áý°èÇ¥°ÇÃàºÐ_지역구분 에코견적(1230)_건축공사" xfId="7573"/>
    <cellStyle name="AeE­ [0]_Ay°eC￥°CAaºÐ_지역구분 에코견적(1230)_예산내역서(용현동)_v1" xfId="7574"/>
    <cellStyle name="ÅëÈ­ [0]_Áý°èÇ¥°ÇÃàºÐ_지역구분 에코견적(1230)_예산내역서(용현동)_v1" xfId="7575"/>
    <cellStyle name="AeE­ [0]_Ay°eC￥°CAaºÐ_지역구분 에코견적(1230)_용현동(1m3-금액산출)v7" xfId="7576"/>
    <cellStyle name="ÅëÈ­ [0]_Áý°èÇ¥°ÇÃàºÐ_지역구분 에코견적(1230)_용현동(1m3-금액산출)v7" xfId="7577"/>
    <cellStyle name="AeE­ [0]_BOM°eAa" xfId="1946"/>
    <cellStyle name="ÅëÈ­ [0]_BOM°èÀå" xfId="1947"/>
    <cellStyle name="AeE­ [0]_BOM°eAa_세척장치비용및손료산출" xfId="7578"/>
    <cellStyle name="ÅëÈ­ [0]_BOM°èÀå_세척장치비용및손료산출" xfId="7579"/>
    <cellStyle name="AeE­ [0]_BOM°eAa_예산내역서" xfId="7580"/>
    <cellStyle name="ÅëÈ­ [0]_BOM°èÀå_예산내역서" xfId="7581"/>
    <cellStyle name="AeE­ [0]_BOM°eAa_예산내역서(PTA Area)_v22-1" xfId="7582"/>
    <cellStyle name="ÅëÈ­ [0]_BOM°èÀå_예산내역서(PTA Area)_v22-1" xfId="7583"/>
    <cellStyle name="AeE­ [0]_BOM°eAa_예산내역서(PTA Area)_v24(1)" xfId="7584"/>
    <cellStyle name="ÅëÈ­ [0]_BOM°èÀå_예산내역서(PTA Area)_v24(1)" xfId="7585"/>
    <cellStyle name="AeE­ [0]_BOM°eAa_예산내역서(PTA Area)_v24(1)_건축공사" xfId="7586"/>
    <cellStyle name="ÅëÈ­ [0]_BOM°èÀå_예산내역서(PTA Area)_v24(1)_건축공사" xfId="7587"/>
    <cellStyle name="AeE­ [0]_BOM°eAa_예산내역서(PTA Area)_v24(1)_예산내역서(용현동)_v1" xfId="7588"/>
    <cellStyle name="ÅëÈ­ [0]_BOM°èÀå_예산내역서(PTA Area)_v24(1)_예산내역서(용현동)_v1" xfId="7589"/>
    <cellStyle name="AeE­ [0]_BOM°eAa_예산내역서(PTA Area)_v24(1)_용현동(1m3-금액산출)v7" xfId="7590"/>
    <cellStyle name="ÅëÈ­ [0]_BOM°èÀå_예산내역서(PTA Area)_v24(1)_용현동(1m3-금액산출)v7" xfId="7591"/>
    <cellStyle name="AeE­ [0]_BOM°eAa_예산내역서(용현동)_v1" xfId="7592"/>
    <cellStyle name="ÅëÈ­ [0]_BOM°èÀå_예산내역서(용현동)_v1" xfId="7593"/>
    <cellStyle name="AeE­ [0]_BOM°eAa_예산내역서(폐기물포함)" xfId="7594"/>
    <cellStyle name="ÅëÈ­ [0]_BOM°èÀå_예산내역서(폐기물포함)" xfId="7595"/>
    <cellStyle name="AeE­ [0]_BOM°eAa_예산내역서(폐기물포함)_건축공사" xfId="7596"/>
    <cellStyle name="ÅëÈ­ [0]_BOM°èÀå_예산내역서(폐기물포함)_건축공사" xfId="7597"/>
    <cellStyle name="AeE­ [0]_BOM°eAa_예산내역서(폐기물포함)_예산내역서(용현동)_v1" xfId="7598"/>
    <cellStyle name="ÅëÈ­ [0]_BOM°èÀå_예산내역서(폐기물포함)_예산내역서(용현동)_v1" xfId="7599"/>
    <cellStyle name="AeE­ [0]_BOM°eAa_예산내역서(폐기물포함)_용현동(1m3-금액산출)v7" xfId="7600"/>
    <cellStyle name="ÅëÈ­ [0]_BOM°èÀå_예산내역서(폐기물포함)_용현동(1m3-금액산출)v7" xfId="7601"/>
    <cellStyle name="AeE­ [0]_BOM°eAa_예산내역서_건축공사" xfId="7602"/>
    <cellStyle name="ÅëÈ­ [0]_BOM°èÀå_예산내역서_건축공사" xfId="7603"/>
    <cellStyle name="AeE­ [0]_BOM°eAa_예산내역서_예산내역서(용현동)_v1" xfId="7604"/>
    <cellStyle name="ÅëÈ­ [0]_BOM°èÀå_예산내역서_예산내역서(용현동)_v1" xfId="7605"/>
    <cellStyle name="AeE­ [0]_BOM°eAa_예산내역서_용현동(1m3-금액산출)v7" xfId="7606"/>
    <cellStyle name="ÅëÈ­ [0]_BOM°èÀå_예산내역서_용현동(1m3-금액산출)v7" xfId="7607"/>
    <cellStyle name="AeE­ [0]_BOM°eAa_용현동(1m3-금액산출)v7" xfId="7608"/>
    <cellStyle name="ÅëÈ­ [0]_BOM°èÀå_용현동(1m3-금액산출)v7" xfId="7609"/>
    <cellStyle name="AeE­ [0]_BOM°eAa_전지역" xfId="7610"/>
    <cellStyle name="ÅëÈ­ [0]_BOM°èÀå_전지역" xfId="7611"/>
    <cellStyle name="AeE­ [0]_BOM°eAa_전지역_건축공사" xfId="7612"/>
    <cellStyle name="ÅëÈ­ [0]_BOM°èÀå_전지역_건축공사" xfId="7613"/>
    <cellStyle name="AeE­ [0]_BOM°eAa_전지역_예산내역서(용현동)_v1" xfId="7614"/>
    <cellStyle name="ÅëÈ­ [0]_BOM°èÀå_전지역_예산내역서(용현동)_v1" xfId="7615"/>
    <cellStyle name="AeE­ [0]_BOM°eAa_전지역_용현동(1m3-금액산출)v7" xfId="7616"/>
    <cellStyle name="ÅëÈ­ [0]_BOM°èÀå_전지역_용현동(1m3-금액산출)v7" xfId="7617"/>
    <cellStyle name="AeE­ [0]_BOM°eAa_준공내역서(1차년도)" xfId="7618"/>
    <cellStyle name="ÅëÈ­ [0]_BOM°èÀå_준공내역서(1차년도)" xfId="7619"/>
    <cellStyle name="AeE­ [0]_BOM°eAa_준공내역서(1차년도)_건축공사" xfId="7620"/>
    <cellStyle name="ÅëÈ­ [0]_BOM°èÀå_준공내역서(1차년도)_건축공사" xfId="7621"/>
    <cellStyle name="AeE­ [0]_BOM°eAa_준공내역서(1차년도)_예산내역서(용현동)_v1" xfId="7622"/>
    <cellStyle name="ÅëÈ­ [0]_BOM°èÀå_준공내역서(1차년도)_예산내역서(용현동)_v1" xfId="7623"/>
    <cellStyle name="AeE­ [0]_BOM°eAa_준공내역서(1차년도)_용현동(1m3-금액산출)v7" xfId="7624"/>
    <cellStyle name="ÅëÈ­ [0]_BOM°èÀå_준공내역서(1차년도)_용현동(1m3-금액산출)v7" xfId="7625"/>
    <cellStyle name="AeE­ [0]_BOM°eAa_지역구분 에코견적(1230)" xfId="7626"/>
    <cellStyle name="ÅëÈ­ [0]_BOM°èÀå_지역구분 에코견적(1230)" xfId="7627"/>
    <cellStyle name="AeE­ [0]_BOM°eAa_지역구분 에코견적(1230)_건축공사" xfId="7628"/>
    <cellStyle name="ÅëÈ­ [0]_BOM°èÀå_지역구분 에코견적(1230)_건축공사" xfId="7629"/>
    <cellStyle name="AeE­ [0]_BOM°eAa_지역구분 에코견적(1230)_예산내역서(용현동)_v1" xfId="7630"/>
    <cellStyle name="ÅëÈ­ [0]_BOM°èÀå_지역구분 에코견적(1230)_예산내역서(용현동)_v1" xfId="7631"/>
    <cellStyle name="AeE­ [0]_BOM°eAa_지역구분 에코견적(1230)_용현동(1m3-금액산출)v7" xfId="7632"/>
    <cellStyle name="ÅëÈ­ [0]_BOM°èÀå_지역구분 에코견적(1230)_용현동(1m3-금액산출)v7" xfId="7633"/>
    <cellStyle name="AeE­ [0]_INQUIRY ¿μ¾÷AßAø " xfId="1948"/>
    <cellStyle name="ÅëÈ­ [0]_kc-elec system check list" xfId="1949"/>
    <cellStyle name="AeE­ [0]_laroux_1" xfId="1950"/>
    <cellStyle name="ÅëÈ­ [0]_laroux_1" xfId="1951"/>
    <cellStyle name="AeE­ [0]_laroux_1_근거v1" xfId="7634"/>
    <cellStyle name="ÅëÈ­ [0]_laroux_1_근거v1" xfId="7635"/>
    <cellStyle name="AeE­ [0]_laroux_1_세척장치비용및손료산출" xfId="7636"/>
    <cellStyle name="ÅëÈ­ [0]_laroux_1_세척장치비용및손료산출" xfId="7637"/>
    <cellStyle name="AeE­ [0]_laroux_1_예산내역서" xfId="7638"/>
    <cellStyle name="ÅëÈ­ [0]_laroux_1_예산내역서" xfId="7639"/>
    <cellStyle name="AeE­ [0]_laroux_1_예산내역서(PTA Area)_v22-1" xfId="7640"/>
    <cellStyle name="ÅëÈ­ [0]_laroux_1_예산내역서(PTA Area)_v22-1" xfId="7641"/>
    <cellStyle name="AeE­ [0]_laroux_1_예산내역서(PTA Area)_v24(1)" xfId="7642"/>
    <cellStyle name="ÅëÈ­ [0]_laroux_1_예산내역서(PTA Area)_v24(1)" xfId="7643"/>
    <cellStyle name="AeE­ [0]_laroux_1_예산내역서(PTA Area)_v24(1)_건축공사" xfId="7644"/>
    <cellStyle name="ÅëÈ­ [0]_laroux_1_예산내역서(PTA Area)_v24(1)_건축공사" xfId="7645"/>
    <cellStyle name="AeE­ [0]_laroux_1_예산내역서(PTA Area)_v24(1)_예산내역서(용현동)_v1" xfId="7646"/>
    <cellStyle name="ÅëÈ­ [0]_laroux_1_예산내역서(PTA Area)_v24(1)_예산내역서(용현동)_v1" xfId="7647"/>
    <cellStyle name="AeE­ [0]_laroux_1_예산내역서(PTA Area)_v24(1)_용현동(1m3-금액산출)v7" xfId="7648"/>
    <cellStyle name="ÅëÈ­ [0]_laroux_1_예산내역서(PTA Area)_v24(1)_용현동(1m3-금액산출)v7" xfId="7649"/>
    <cellStyle name="AeE­ [0]_laroux_1_예산내역서(PTA Area)_v24(1)_토양경작장장 건축공사_2" xfId="7650"/>
    <cellStyle name="ÅëÈ­ [0]_laroux_1_예산내역서(PTA Area)_v24(1)_토양경작장장 건축공사_2" xfId="7651"/>
    <cellStyle name="AeE­ [0]_laroux_1_예산내역서(용현동)_v1" xfId="7652"/>
    <cellStyle name="ÅëÈ­ [0]_laroux_1_예산내역서(용현동)_v1" xfId="7653"/>
    <cellStyle name="AeE­ [0]_laroux_1_예산내역서(폐기물포함)" xfId="7654"/>
    <cellStyle name="ÅëÈ­ [0]_laroux_1_예산내역서(폐기물포함)" xfId="7655"/>
    <cellStyle name="AeE­ [0]_laroux_1_예산내역서(폐기물포함)_건축공사" xfId="7656"/>
    <cellStyle name="ÅëÈ­ [0]_laroux_1_예산내역서(폐기물포함)_건축공사" xfId="7657"/>
    <cellStyle name="AeE­ [0]_laroux_1_예산내역서(폐기물포함)_예산내역서(용현동)_v1" xfId="7658"/>
    <cellStyle name="ÅëÈ­ [0]_laroux_1_예산내역서(폐기물포함)_예산내역서(용현동)_v1" xfId="7659"/>
    <cellStyle name="AeE­ [0]_laroux_1_예산내역서(폐기물포함)_용현동(1m3-금액산출)v7" xfId="7660"/>
    <cellStyle name="ÅëÈ­ [0]_laroux_1_예산내역서(폐기물포함)_용현동(1m3-금액산출)v7" xfId="7661"/>
    <cellStyle name="AeE­ [0]_laroux_1_예산내역서(폐기물포함)_토양경작장장 건축공사_2" xfId="7662"/>
    <cellStyle name="ÅëÈ­ [0]_laroux_1_예산내역서(폐기물포함)_토양경작장장 건축공사_2" xfId="7663"/>
    <cellStyle name="AeE­ [0]_laroux_1_예산내역서_건축공사" xfId="7664"/>
    <cellStyle name="ÅëÈ­ [0]_laroux_1_예산내역서_건축공사" xfId="7665"/>
    <cellStyle name="AeE­ [0]_laroux_1_예산내역서_예산내역서(용현동)_v1" xfId="7666"/>
    <cellStyle name="ÅëÈ­ [0]_laroux_1_예산내역서_예산내역서(용현동)_v1" xfId="7667"/>
    <cellStyle name="AeE­ [0]_laroux_1_예산내역서_용현동(1m3-금액산출)v7" xfId="7668"/>
    <cellStyle name="ÅëÈ­ [0]_laroux_1_예산내역서_용현동(1m3-금액산출)v7" xfId="7669"/>
    <cellStyle name="AeE­ [0]_laroux_1_예산내역서_토양경작장장 건축공사_2" xfId="7670"/>
    <cellStyle name="ÅëÈ­ [0]_laroux_1_예산내역서_토양경작장장 건축공사_2" xfId="7671"/>
    <cellStyle name="AeE­ [0]_laroux_1_용현동(1m3-금액산출)v7" xfId="7672"/>
    <cellStyle name="ÅëÈ­ [0]_laroux_1_용현동(1m3-금액산출)v7" xfId="7673"/>
    <cellStyle name="AeE­ [0]_laroux_1_전지역" xfId="7674"/>
    <cellStyle name="ÅëÈ­ [0]_laroux_1_전지역" xfId="7675"/>
    <cellStyle name="AeE­ [0]_laroux_1_전지역_건축공사" xfId="7676"/>
    <cellStyle name="ÅëÈ­ [0]_laroux_1_전지역_건축공사" xfId="7677"/>
    <cellStyle name="AeE­ [0]_laroux_1_전지역_예산내역서(용현동)_v1" xfId="7678"/>
    <cellStyle name="ÅëÈ­ [0]_laroux_1_전지역_예산내역서(용현동)_v1" xfId="7679"/>
    <cellStyle name="AeE­ [0]_laroux_1_전지역_용현동(1m3-금액산출)v7" xfId="7680"/>
    <cellStyle name="ÅëÈ­ [0]_laroux_1_전지역_용현동(1m3-금액산출)v7" xfId="7681"/>
    <cellStyle name="AeE­ [0]_laroux_1_전지역_토양경작장장 건축공사_2" xfId="7682"/>
    <cellStyle name="ÅëÈ­ [0]_laroux_1_전지역_토양경작장장 건축공사_2" xfId="7683"/>
    <cellStyle name="AeE­ [0]_laroux_1_준공내역서(1차년도)" xfId="7684"/>
    <cellStyle name="ÅëÈ­ [0]_laroux_1_준공내역서(1차년도)" xfId="7685"/>
    <cellStyle name="AeE­ [0]_laroux_1_준공내역서(1차년도)_건축공사" xfId="7686"/>
    <cellStyle name="ÅëÈ­ [0]_laroux_1_준공내역서(1차년도)_건축공사" xfId="7687"/>
    <cellStyle name="AeE­ [0]_laroux_1_준공내역서(1차년도)_예산내역서(용현동)_v1" xfId="7688"/>
    <cellStyle name="ÅëÈ­ [0]_laroux_1_준공내역서(1차년도)_예산내역서(용현동)_v1" xfId="7689"/>
    <cellStyle name="AeE­ [0]_laroux_1_준공내역서(1차년도)_용현동(1m3-금액산출)v7" xfId="7690"/>
    <cellStyle name="ÅëÈ­ [0]_laroux_1_준공내역서(1차년도)_용현동(1m3-금액산출)v7" xfId="7691"/>
    <cellStyle name="AeE­ [0]_laroux_1_준공내역서(1차년도)_토양경작장장 건축공사_2" xfId="7692"/>
    <cellStyle name="ÅëÈ­ [0]_laroux_1_준공내역서(1차년도)_토양경작장장 건축공사_2" xfId="7693"/>
    <cellStyle name="AeE­ [0]_laroux_1_지역구분 에코견적(1230)" xfId="7694"/>
    <cellStyle name="ÅëÈ­ [0]_laroux_1_지역구분 에코견적(1230)" xfId="7695"/>
    <cellStyle name="AeE­ [0]_laroux_1_지역구분 에코견적(1230)_건축공사" xfId="7696"/>
    <cellStyle name="ÅëÈ­ [0]_laroux_1_지역구분 에코견적(1230)_건축공사" xfId="7697"/>
    <cellStyle name="AeE­ [0]_laroux_1_지역구분 에코견적(1230)_예산내역서(용현동)_v1" xfId="7698"/>
    <cellStyle name="ÅëÈ­ [0]_laroux_1_지역구분 에코견적(1230)_예산내역서(용현동)_v1" xfId="7699"/>
    <cellStyle name="AeE­ [0]_laroux_1_지역구분 에코견적(1230)_용현동(1m3-금액산출)v7" xfId="7700"/>
    <cellStyle name="ÅëÈ­ [0]_laroux_1_지역구분 에코견적(1230)_용현동(1m3-금액산출)v7" xfId="7701"/>
    <cellStyle name="AeE­ [0]_laroux_1_지역구분 에코견적(1230)_토양경작장장 건축공사_2" xfId="7702"/>
    <cellStyle name="ÅëÈ­ [0]_laroux_1_지역구분 에코견적(1230)_토양경작장장 건축공사_2" xfId="7703"/>
    <cellStyle name="AeE­ [0]_laroux_1_지역구분 에코실행(0113)" xfId="7704"/>
    <cellStyle name="ÅëÈ­ [0]_laroux_1_지역구분 에코실행(0113)" xfId="7705"/>
    <cellStyle name="AeE­ [0]_laroux_2" xfId="1952"/>
    <cellStyle name="ÅëÈ­ [0]_laroux_2" xfId="1953"/>
    <cellStyle name="AeE­ [0]_laroux_근거v1" xfId="7706"/>
    <cellStyle name="ÅëÈ­ [0]_laroux_근거v1" xfId="7707"/>
    <cellStyle name="AeE­ [0]_laroux_세척장치비용및손료산출" xfId="7708"/>
    <cellStyle name="ÅëÈ­ [0]_laroux_세척장치비용및손료산출" xfId="7709"/>
    <cellStyle name="AeE­ [0]_laroux_예산내역서" xfId="7710"/>
    <cellStyle name="ÅëÈ­ [0]_laroux_예산내역서" xfId="7711"/>
    <cellStyle name="AeE­ [0]_laroux_예산내역서(용현동)_v1" xfId="7712"/>
    <cellStyle name="ÅëÈ­ [0]_laroux_예산내역서(용현동)_v1" xfId="7713"/>
    <cellStyle name="AeE­ [0]_laroux_용현동(1m3-금액산출)v7" xfId="7714"/>
    <cellStyle name="ÅëÈ­ [0]_laroux_용현동(1m3-금액산출)v7" xfId="7715"/>
    <cellStyle name="AeE­ [0]_laroux_지역구분 에코실행(0113)" xfId="7716"/>
    <cellStyle name="ÅëÈ­ [0]_laroux_지역구분 에코실행(0113)" xfId="7717"/>
    <cellStyle name="AeE­ [0]_º≫¼± ±æ¾i±uºI ¼o·R Ay°eC￥ " xfId="1954"/>
    <cellStyle name="ÅëÈ­ [0]_RESULTS" xfId="7718"/>
    <cellStyle name="AeE­ [0]_Sheet1" xfId="7719"/>
    <cellStyle name="ÅëÈ­ [0]_Sheet1" xfId="1955"/>
    <cellStyle name="AeE­ [0]_Sheet1_세척장치비용및손료산출" xfId="7720"/>
    <cellStyle name="ÅëÈ­ [0]_Sheet1_세척장치비용및손료산출" xfId="7721"/>
    <cellStyle name="AeE­ [0]_Sheet1_예산내역서" xfId="7722"/>
    <cellStyle name="ÅëÈ­ [0]_Sheet1_예산내역서" xfId="7723"/>
    <cellStyle name="AeE­ [0]_Sheet1_예산내역서(PTA Area)_v22-1" xfId="7724"/>
    <cellStyle name="ÅëÈ­ [0]_Sheet1_예산내역서(PTA Area)_v22-1" xfId="7725"/>
    <cellStyle name="AeE­ [0]_Sheet1_예산내역서(PTA Area)_v24(1)" xfId="7726"/>
    <cellStyle name="ÅëÈ­ [0]_Sheet1_예산내역서(PTA Area)_v24(1)" xfId="7727"/>
    <cellStyle name="AeE­ [0]_Sheet1_예산내역서(PTA Area)_v24(1)_건축공사" xfId="7728"/>
    <cellStyle name="ÅëÈ­ [0]_Sheet1_예산내역서(PTA Area)_v24(1)_건축공사" xfId="7729"/>
    <cellStyle name="AeE­ [0]_Sheet1_예산내역서(PTA Area)_v24(1)_예산내역서(용현동)_v1" xfId="7730"/>
    <cellStyle name="ÅëÈ­ [0]_Sheet1_예산내역서(PTA Area)_v24(1)_예산내역서(용현동)_v1" xfId="7731"/>
    <cellStyle name="AeE­ [0]_Sheet1_예산내역서(PTA Area)_v24(1)_용현동(1m3-금액산출)v7" xfId="7732"/>
    <cellStyle name="ÅëÈ­ [0]_Sheet1_예산내역서(PTA Area)_v24(1)_용현동(1m3-금액산출)v7" xfId="7733"/>
    <cellStyle name="AeE­ [0]_Sheet1_예산내역서(용현동)_v1" xfId="7734"/>
    <cellStyle name="ÅëÈ­ [0]_Sheet1_예산내역서(용현동)_v1" xfId="7735"/>
    <cellStyle name="AeE­ [0]_Sheet1_예산내역서(폐기물포함)" xfId="7736"/>
    <cellStyle name="ÅëÈ­ [0]_Sheet1_예산내역서(폐기물포함)" xfId="7737"/>
    <cellStyle name="AeE­ [0]_Sheet1_예산내역서(폐기물포함)_건축공사" xfId="7738"/>
    <cellStyle name="ÅëÈ­ [0]_Sheet1_예산내역서(폐기물포함)_건축공사" xfId="7739"/>
    <cellStyle name="AeE­ [0]_Sheet1_예산내역서(폐기물포함)_예산내역서(용현동)_v1" xfId="7740"/>
    <cellStyle name="ÅëÈ­ [0]_Sheet1_예산내역서(폐기물포함)_예산내역서(용현동)_v1" xfId="7741"/>
    <cellStyle name="AeE­ [0]_Sheet1_예산내역서(폐기물포함)_용현동(1m3-금액산출)v7" xfId="7742"/>
    <cellStyle name="ÅëÈ­ [0]_Sheet1_예산내역서(폐기물포함)_용현동(1m3-금액산출)v7" xfId="7743"/>
    <cellStyle name="AeE­ [0]_Sheet1_예산내역서_건축공사" xfId="7744"/>
    <cellStyle name="ÅëÈ­ [0]_Sheet1_예산내역서_건축공사" xfId="7745"/>
    <cellStyle name="AeE­ [0]_Sheet1_예산내역서_예산내역서(용현동)_v1" xfId="7746"/>
    <cellStyle name="ÅëÈ­ [0]_Sheet1_예산내역서_예산내역서(용현동)_v1" xfId="7747"/>
    <cellStyle name="AeE­ [0]_Sheet1_예산내역서_용현동(1m3-금액산출)v7" xfId="7748"/>
    <cellStyle name="ÅëÈ­ [0]_Sheet1_예산내역서_용현동(1m3-금액산출)v7" xfId="7749"/>
    <cellStyle name="AeE­ [0]_Sheet1_용현동(1m3-금액산출)v7" xfId="7750"/>
    <cellStyle name="ÅëÈ­ [0]_Sheet1_용현동(1m3-금액산출)v7" xfId="7751"/>
    <cellStyle name="AeE­ [0]_Sheet1_전지역" xfId="7752"/>
    <cellStyle name="ÅëÈ­ [0]_Sheet1_전지역" xfId="7753"/>
    <cellStyle name="AeE­ [0]_Sheet1_전지역_건축공사" xfId="7754"/>
    <cellStyle name="ÅëÈ­ [0]_Sheet1_전지역_건축공사" xfId="7755"/>
    <cellStyle name="AeE­ [0]_Sheet1_전지역_예산내역서(용현동)_v1" xfId="7756"/>
    <cellStyle name="ÅëÈ­ [0]_Sheet1_전지역_예산내역서(용현동)_v1" xfId="7757"/>
    <cellStyle name="AeE­ [0]_Sheet1_전지역_용현동(1m3-금액산출)v7" xfId="7758"/>
    <cellStyle name="ÅëÈ­ [0]_Sheet1_전지역_용현동(1m3-금액산출)v7" xfId="7759"/>
    <cellStyle name="AeE­ [0]_Sheet1_준공내역서(1차년도)" xfId="7760"/>
    <cellStyle name="ÅëÈ­ [0]_Sheet1_준공내역서(1차년도)" xfId="7761"/>
    <cellStyle name="AeE­ [0]_Sheet1_준공내역서(1차년도)_건축공사" xfId="7762"/>
    <cellStyle name="ÅëÈ­ [0]_Sheet1_준공내역서(1차년도)_건축공사" xfId="7763"/>
    <cellStyle name="AeE­ [0]_Sheet1_준공내역서(1차년도)_예산내역서(용현동)_v1" xfId="7764"/>
    <cellStyle name="ÅëÈ­ [0]_Sheet1_준공내역서(1차년도)_예산내역서(용현동)_v1" xfId="7765"/>
    <cellStyle name="AeE­ [0]_Sheet1_준공내역서(1차년도)_용현동(1m3-금액산출)v7" xfId="7766"/>
    <cellStyle name="ÅëÈ­ [0]_Sheet1_준공내역서(1차년도)_용현동(1m3-금액산출)v7" xfId="7767"/>
    <cellStyle name="AeE­ [0]_Sheet1_지역구분 에코견적(1230)" xfId="7768"/>
    <cellStyle name="ÅëÈ­ [0]_Sheet1_지역구분 에코견적(1230)" xfId="7769"/>
    <cellStyle name="AeE­ [0]_Sheet1_지역구분 에코견적(1230)_건축공사" xfId="7770"/>
    <cellStyle name="ÅëÈ­ [0]_Sheet1_지역구분 에코견적(1230)_건축공사" xfId="7771"/>
    <cellStyle name="AeE­ [0]_Sheet1_지역구분 에코견적(1230)_예산내역서(용현동)_v1" xfId="7772"/>
    <cellStyle name="ÅëÈ­ [0]_Sheet1_지역구분 에코견적(1230)_예산내역서(용현동)_v1" xfId="7773"/>
    <cellStyle name="AeE­ [0]_Sheet1_지역구분 에코견적(1230)_용현동(1m3-금액산출)v7" xfId="7774"/>
    <cellStyle name="ÅëÈ­ [0]_Sheet1_지역구분 에코견적(1230)_용현동(1m3-금액산출)v7" xfId="7775"/>
    <cellStyle name="AeE­ [0]_μμ±Þ°ø≫cºn " xfId="7776"/>
    <cellStyle name="Aee­ _@기계(최종투찰)76.22%" xfId="1956"/>
    <cellStyle name="Aee _당초 변경 대비" xfId="1957"/>
    <cellStyle name="Aee­ _당초 변경 대비_1" xfId="1958"/>
    <cellStyle name="AeE­_ 2ÆAAþº° " xfId="1959"/>
    <cellStyle name="ÅëÈ­_¸ÅÃâ" xfId="1960"/>
    <cellStyle name="AeE­_¸n·I-±a°e" xfId="7777"/>
    <cellStyle name="ÅëÈ­_¸ñ·Ï-±â°è" xfId="7778"/>
    <cellStyle name="AeE­_¸n·I-±a°e_AIA§-es2A÷" xfId="1961"/>
    <cellStyle name="ÅëÈ­_¸ñ·Ï-±â°è_ÀÏÀ§-es2Â÷" xfId="1962"/>
    <cellStyle name="AeE­_¸n·I-±a°e_AIA§-es2A÷_세척장치비용및손료산출" xfId="7779"/>
    <cellStyle name="ÅëÈ­_¸ñ·Ï-±â°è_ÀÏÀ§-es2Â÷_세척장치비용및손료산출" xfId="7780"/>
    <cellStyle name="AeE­_¸n·I-±a°e_AIA§-es2A÷_예산내역서" xfId="7781"/>
    <cellStyle name="ÅëÈ­_¸ñ·Ï-±â°è_ÀÏÀ§-es2Â÷_예산내역서" xfId="7782"/>
    <cellStyle name="AeE­_¸n·I-±a°e_AIA§-es2A÷_예산내역서(PTA Area)_v22-1" xfId="7783"/>
    <cellStyle name="ÅëÈ­_¸ñ·Ï-±â°è_ÀÏÀ§-es2Â÷_예산내역서(PTA Area)_v22-1" xfId="7784"/>
    <cellStyle name="AeE­_¸n·I-±a°e_AIA§-es2A÷_예산내역서(PTA Area)_v24(1)" xfId="7785"/>
    <cellStyle name="ÅëÈ­_¸ñ·Ï-±â°è_ÀÏÀ§-es2Â÷_예산내역서(PTA Area)_v24(1)" xfId="7786"/>
    <cellStyle name="AeE­_¸n·I-±a°e_AIA§-es2A÷_예산내역서(PTA Area)_v24(1)_건축공사" xfId="7787"/>
    <cellStyle name="ÅëÈ­_¸ñ·Ï-±â°è_ÀÏÀ§-es2Â÷_예산내역서(PTA Area)_v24(1)_건축공사" xfId="7788"/>
    <cellStyle name="AeE­_¸n·I-±a°e_AIA§-es2A÷_예산내역서(PTA Area)_v24(1)_예산내역서(용현동)_v1" xfId="7789"/>
    <cellStyle name="ÅëÈ­_¸ñ·Ï-±â°è_ÀÏÀ§-es2Â÷_예산내역서(PTA Area)_v24(1)_예산내역서(용현동)_v1" xfId="7790"/>
    <cellStyle name="AeE­_¸n·I-±a°e_AIA§-es2A÷_예산내역서(PTA Area)_v24(1)_용현동(1m3-금액산출)v7" xfId="7791"/>
    <cellStyle name="ÅëÈ­_¸ñ·Ï-±â°è_ÀÏÀ§-es2Â÷_예산내역서(PTA Area)_v24(1)_용현동(1m3-금액산출)v7" xfId="7792"/>
    <cellStyle name="AeE­_¸n·I-±a°e_AIA§-es2A÷_예산내역서(용현동)_v1" xfId="7793"/>
    <cellStyle name="ÅëÈ­_¸ñ·Ï-±â°è_ÀÏÀ§-es2Â÷_예산내역서(용현동)_v1" xfId="7794"/>
    <cellStyle name="AeE­_¸n·I-±a°e_AIA§-es2A÷_예산내역서(폐기물포함)" xfId="7795"/>
    <cellStyle name="ÅëÈ­_¸ñ·Ï-±â°è_ÀÏÀ§-es2Â÷_예산내역서(폐기물포함)" xfId="7796"/>
    <cellStyle name="AeE­_¸n·I-±a°e_AIA§-es2A÷_예산내역서(폐기물포함)_건축공사" xfId="7797"/>
    <cellStyle name="ÅëÈ­_¸ñ·Ï-±â°è_ÀÏÀ§-es2Â÷_예산내역서(폐기물포함)_건축공사" xfId="7798"/>
    <cellStyle name="AeE­_¸n·I-±a°e_AIA§-es2A÷_예산내역서(폐기물포함)_예산내역서(용현동)_v1" xfId="7799"/>
    <cellStyle name="ÅëÈ­_¸ñ·Ï-±â°è_ÀÏÀ§-es2Â÷_예산내역서(폐기물포함)_예산내역서(용현동)_v1" xfId="7800"/>
    <cellStyle name="AeE­_¸n·I-±a°e_AIA§-es2A÷_예산내역서(폐기물포함)_용현동(1m3-금액산출)v7" xfId="7801"/>
    <cellStyle name="ÅëÈ­_¸ñ·Ï-±â°è_ÀÏÀ§-es2Â÷_예산내역서(폐기물포함)_용현동(1m3-금액산출)v7" xfId="7802"/>
    <cellStyle name="AeE­_¸n·I-±a°e_AIA§-es2A÷_예산내역서_건축공사" xfId="7803"/>
    <cellStyle name="ÅëÈ­_¸ñ·Ï-±â°è_ÀÏÀ§-es2Â÷_예산내역서_건축공사" xfId="7804"/>
    <cellStyle name="AeE­_¸n·I-±a°e_AIA§-es2A÷_예산내역서_예산내역서(용현동)_v1" xfId="7805"/>
    <cellStyle name="ÅëÈ­_¸ñ·Ï-±â°è_ÀÏÀ§-es2Â÷_예산내역서_예산내역서(용현동)_v1" xfId="7806"/>
    <cellStyle name="AeE­_¸n·I-±a°e_AIA§-es2A÷_예산내역서_용현동(1m3-금액산출)v7" xfId="7807"/>
    <cellStyle name="ÅëÈ­_¸ñ·Ï-±â°è_ÀÏÀ§-es2Â÷_예산내역서_용현동(1m3-금액산출)v7" xfId="7808"/>
    <cellStyle name="AeE­_¸n·I-±a°e_AIA§-es2A÷_용현동(1m3-금액산출)v7" xfId="7809"/>
    <cellStyle name="ÅëÈ­_¸ñ·Ï-±â°è_ÀÏÀ§-es2Â÷_용현동(1m3-금액산출)v7" xfId="7810"/>
    <cellStyle name="AeE­_¸n·I-±a°e_AIA§-es2A÷_전지역" xfId="7811"/>
    <cellStyle name="ÅëÈ­_¸ñ·Ï-±â°è_ÀÏÀ§-es2Â÷_전지역" xfId="7812"/>
    <cellStyle name="AeE­_¸n·I-±a°e_AIA§-es2A÷_전지역_건축공사" xfId="7813"/>
    <cellStyle name="ÅëÈ­_¸ñ·Ï-±â°è_ÀÏÀ§-es2Â÷_전지역_건축공사" xfId="7814"/>
    <cellStyle name="AeE­_¸n·I-±a°e_AIA§-es2A÷_전지역_예산내역서(용현동)_v1" xfId="7815"/>
    <cellStyle name="ÅëÈ­_¸ñ·Ï-±â°è_ÀÏÀ§-es2Â÷_전지역_예산내역서(용현동)_v1" xfId="7816"/>
    <cellStyle name="AeE­_¸n·I-±a°e_AIA§-es2A÷_전지역_용현동(1m3-금액산출)v7" xfId="7817"/>
    <cellStyle name="ÅëÈ­_¸ñ·Ï-±â°è_ÀÏÀ§-es2Â÷_전지역_용현동(1m3-금액산출)v7" xfId="7818"/>
    <cellStyle name="AeE­_¸n·I-±a°e_AIA§-es2A÷_준공내역서(1차년도)" xfId="7819"/>
    <cellStyle name="ÅëÈ­_¸ñ·Ï-±â°è_ÀÏÀ§-es2Â÷_준공내역서(1차년도)" xfId="7820"/>
    <cellStyle name="AeE­_¸n·I-±a°e_AIA§-es2A÷_준공내역서(1차년도)_건축공사" xfId="7821"/>
    <cellStyle name="ÅëÈ­_¸ñ·Ï-±â°è_ÀÏÀ§-es2Â÷_준공내역서(1차년도)_건축공사" xfId="7822"/>
    <cellStyle name="AeE­_¸n·I-±a°e_AIA§-es2A÷_준공내역서(1차년도)_예산내역서(용현동)_v1" xfId="7823"/>
    <cellStyle name="ÅëÈ­_¸ñ·Ï-±â°è_ÀÏÀ§-es2Â÷_준공내역서(1차년도)_예산내역서(용현동)_v1" xfId="7824"/>
    <cellStyle name="AeE­_¸n·I-±a°e_AIA§-es2A÷_준공내역서(1차년도)_용현동(1m3-금액산출)v7" xfId="7825"/>
    <cellStyle name="ÅëÈ­_¸ñ·Ï-±â°è_ÀÏÀ§-es2Â÷_준공내역서(1차년도)_용현동(1m3-금액산출)v7" xfId="7826"/>
    <cellStyle name="AeE­_¸n·I-±a°e_AIA§-es2A÷_지역구분 에코견적(1230)" xfId="7827"/>
    <cellStyle name="ÅëÈ­_¸ñ·Ï-±â°è_ÀÏÀ§-es2Â÷_지역구분 에코견적(1230)" xfId="7828"/>
    <cellStyle name="AeE­_¸n·I-±a°e_AIA§-es2A÷_지역구분 에코견적(1230)_건축공사" xfId="7829"/>
    <cellStyle name="ÅëÈ­_¸ñ·Ï-±â°è_ÀÏÀ§-es2Â÷_지역구분 에코견적(1230)_건축공사" xfId="7830"/>
    <cellStyle name="AeE­_¸n·I-±a°e_AIA§-es2A÷_지역구분 에코견적(1230)_예산내역서(용현동)_v1" xfId="7831"/>
    <cellStyle name="ÅëÈ­_¸ñ·Ï-±â°è_ÀÏÀ§-es2Â÷_지역구분 에코견적(1230)_예산내역서(용현동)_v1" xfId="7832"/>
    <cellStyle name="AeE­_¸n·I-±a°e_AIA§-es2A÷_지역구분 에코견적(1230)_용현동(1m3-금액산출)v7" xfId="7833"/>
    <cellStyle name="ÅëÈ­_¸ñ·Ï-±â°è_ÀÏÀ§-es2Â÷_지역구분 에코견적(1230)_용현동(1m3-금액산출)v7" xfId="7834"/>
    <cellStyle name="AeE­_¸n·I-±a°e_세척장치비용및손료산출" xfId="7835"/>
    <cellStyle name="ÅëÈ­_¸ñ·Ï-±â°è_세척장치비용및손료산출" xfId="7836"/>
    <cellStyle name="AeE­_¸n·I-±a°e_예산내역서" xfId="7837"/>
    <cellStyle name="ÅëÈ­_¸ñ·Ï-±â°è_예산내역서" xfId="7838"/>
    <cellStyle name="AeE­_¸n·I-±a°e_예산내역서(PTA Area)_v22-1" xfId="7839"/>
    <cellStyle name="ÅëÈ­_¸ñ·Ï-±â°è_예산내역서(PTA Area)_v22-1" xfId="7840"/>
    <cellStyle name="AeE­_¸n·I-±a°e_예산내역서(PTA Area)_v24(1)" xfId="7841"/>
    <cellStyle name="ÅëÈ­_¸ñ·Ï-±â°è_예산내역서(PTA Area)_v24(1)" xfId="7842"/>
    <cellStyle name="AeE­_¸n·I-±a°e_예산내역서(PTA Area)_v24(1)_건축공사" xfId="7843"/>
    <cellStyle name="ÅëÈ­_¸ñ·Ï-±â°è_예산내역서(PTA Area)_v24(1)_건축공사" xfId="7844"/>
    <cellStyle name="AeE­_¸n·I-±a°e_예산내역서(PTA Area)_v24(1)_예산내역서(용현동)_v1" xfId="7845"/>
    <cellStyle name="ÅëÈ­_¸ñ·Ï-±â°è_예산내역서(PTA Area)_v24(1)_예산내역서(용현동)_v1" xfId="7846"/>
    <cellStyle name="AeE­_¸n·I-±a°e_예산내역서(PTA Area)_v24(1)_용현동(1m3-금액산출)v7" xfId="7847"/>
    <cellStyle name="ÅëÈ­_¸ñ·Ï-±â°è_예산내역서(PTA Area)_v24(1)_용현동(1m3-금액산출)v7" xfId="7848"/>
    <cellStyle name="AeE­_¸n·I-±a°e_예산내역서(용현동)_v1" xfId="7849"/>
    <cellStyle name="ÅëÈ­_¸ñ·Ï-±â°è_예산내역서(용현동)_v1" xfId="7850"/>
    <cellStyle name="AeE­_¸n·I-±a°e_예산내역서(폐기물포함)" xfId="7851"/>
    <cellStyle name="ÅëÈ­_¸ñ·Ï-±â°è_예산내역서(폐기물포함)" xfId="7852"/>
    <cellStyle name="AeE­_¸n·I-±a°e_예산내역서(폐기물포함)_건축공사" xfId="7853"/>
    <cellStyle name="ÅëÈ­_¸ñ·Ï-±â°è_예산내역서(폐기물포함)_건축공사" xfId="7854"/>
    <cellStyle name="AeE­_¸n·I-±a°e_예산내역서(폐기물포함)_예산내역서(용현동)_v1" xfId="7855"/>
    <cellStyle name="ÅëÈ­_¸ñ·Ï-±â°è_예산내역서(폐기물포함)_예산내역서(용현동)_v1" xfId="7856"/>
    <cellStyle name="AeE­_¸n·I-±a°e_예산내역서(폐기물포함)_용현동(1m3-금액산출)v7" xfId="7857"/>
    <cellStyle name="ÅëÈ­_¸ñ·Ï-±â°è_예산내역서(폐기물포함)_용현동(1m3-금액산출)v7" xfId="7858"/>
    <cellStyle name="AeE­_¸n·I-±a°e_예산내역서_건축공사" xfId="7859"/>
    <cellStyle name="ÅëÈ­_¸ñ·Ï-±â°è_예산내역서_건축공사" xfId="7860"/>
    <cellStyle name="AeE­_¸n·I-±a°e_예산내역서_예산내역서(용현동)_v1" xfId="7861"/>
    <cellStyle name="ÅëÈ­_¸ñ·Ï-±â°è_예산내역서_예산내역서(용현동)_v1" xfId="7862"/>
    <cellStyle name="AeE­_¸n·I-±a°e_예산내역서_용현동(1m3-금액산출)v7" xfId="7863"/>
    <cellStyle name="ÅëÈ­_¸ñ·Ï-±â°è_예산내역서_용현동(1m3-금액산출)v7" xfId="7864"/>
    <cellStyle name="AeE­_¸n·I-±a°e_용현동(1m3-금액산출)v7" xfId="7865"/>
    <cellStyle name="ÅëÈ­_¸ñ·Ï-±â°è_용현동(1m3-금액산출)v7" xfId="7866"/>
    <cellStyle name="AeE­_¸n·I-±a°e_전지역" xfId="7867"/>
    <cellStyle name="ÅëÈ­_¸ñ·Ï-±â°è_전지역" xfId="7868"/>
    <cellStyle name="AeE­_¸n·I-±a°e_전지역_건축공사" xfId="7869"/>
    <cellStyle name="ÅëÈ­_¸ñ·Ï-±â°è_전지역_건축공사" xfId="7870"/>
    <cellStyle name="AeE­_¸n·I-±a°e_전지역_예산내역서(용현동)_v1" xfId="7871"/>
    <cellStyle name="ÅëÈ­_¸ñ·Ï-±â°è_전지역_예산내역서(용현동)_v1" xfId="7872"/>
    <cellStyle name="AeE­_¸n·I-±a°e_전지역_용현동(1m3-금액산출)v7" xfId="7873"/>
    <cellStyle name="ÅëÈ­_¸ñ·Ï-±â°è_전지역_용현동(1m3-금액산출)v7" xfId="7874"/>
    <cellStyle name="AeE­_¸n·I-±a°e_준공내역서(1차년도)" xfId="7875"/>
    <cellStyle name="ÅëÈ­_¸ñ·Ï-±â°è_준공내역서(1차년도)" xfId="7876"/>
    <cellStyle name="AeE­_¸n·I-±a°e_준공내역서(1차년도)_건축공사" xfId="7877"/>
    <cellStyle name="ÅëÈ­_¸ñ·Ï-±â°è_준공내역서(1차년도)_건축공사" xfId="7878"/>
    <cellStyle name="AeE­_¸n·I-±a°e_준공내역서(1차년도)_예산내역서(용현동)_v1" xfId="7879"/>
    <cellStyle name="ÅëÈ­_¸ñ·Ï-±â°è_준공내역서(1차년도)_예산내역서(용현동)_v1" xfId="7880"/>
    <cellStyle name="AeE­_¸n·I-±a°e_준공내역서(1차년도)_용현동(1m3-금액산출)v7" xfId="7881"/>
    <cellStyle name="ÅëÈ­_¸ñ·Ï-±â°è_준공내역서(1차년도)_용현동(1m3-금액산출)v7" xfId="7882"/>
    <cellStyle name="AeE­_¸n·I-±a°e_지역구분 에코견적(1230)" xfId="7883"/>
    <cellStyle name="ÅëÈ­_¸ñ·Ï-±â°è_지역구분 에코견적(1230)" xfId="7884"/>
    <cellStyle name="AeE­_¸n·I-±a°e_지역구분 에코견적(1230)_건축공사" xfId="7885"/>
    <cellStyle name="ÅëÈ­_¸ñ·Ï-±â°è_지역구분 에코견적(1230)_건축공사" xfId="7886"/>
    <cellStyle name="AeE­_¸n·I-±a°e_지역구분 에코견적(1230)_예산내역서(용현동)_v1" xfId="7887"/>
    <cellStyle name="ÅëÈ­_¸ñ·Ï-±â°è_지역구분 에코견적(1230)_예산내역서(용현동)_v1" xfId="7888"/>
    <cellStyle name="AeE­_¸n·I-±a°e_지역구분 에코견적(1230)_용현동(1m3-금액산출)v7" xfId="7889"/>
    <cellStyle name="ÅëÈ­_¸ñ·Ï-±â°è_지역구분 에코견적(1230)_용현동(1m3-금액산출)v7" xfId="7890"/>
    <cellStyle name="AeE­_¸n-E?" xfId="1963"/>
    <cellStyle name="ÅëÈ­_¸ñ-È¯" xfId="1964"/>
    <cellStyle name="AeE­_±a°e-¸n·I" xfId="1965"/>
    <cellStyle name="ÅëÈ­_±â°è-¸ñ·Ï" xfId="1966"/>
    <cellStyle name="AeE­_±a°e-¸n·I_세척장치비용및손료산출" xfId="7891"/>
    <cellStyle name="ÅëÈ­_±â°è-¸ñ·Ï_세척장치비용및손료산출" xfId="7892"/>
    <cellStyle name="AeE­_±a°e-¸n·I_예산내역서" xfId="7893"/>
    <cellStyle name="ÅëÈ­_±â°è-¸ñ·Ï_예산내역서" xfId="7894"/>
    <cellStyle name="AeE­_±a°e-¸n·I_예산내역서(PTA Area)_v22-1" xfId="7895"/>
    <cellStyle name="ÅëÈ­_±â°è-¸ñ·Ï_예산내역서(PTA Area)_v22-1" xfId="7896"/>
    <cellStyle name="AeE­_±a°e-¸n·I_예산내역서(PTA Area)_v24(1)" xfId="7897"/>
    <cellStyle name="ÅëÈ­_±â°è-¸ñ·Ï_예산내역서(PTA Area)_v24(1)" xfId="7898"/>
    <cellStyle name="AeE­_±a°e-¸n·I_예산내역서(PTA Area)_v24(1)_건축공사" xfId="7899"/>
    <cellStyle name="ÅëÈ­_±â°è-¸ñ·Ï_예산내역서(PTA Area)_v24(1)_건축공사" xfId="7900"/>
    <cellStyle name="AeE­_±a°e-¸n·I_예산내역서(PTA Area)_v24(1)_예산내역서(용현동)_v1" xfId="7901"/>
    <cellStyle name="ÅëÈ­_±â°è-¸ñ·Ï_예산내역서(PTA Area)_v24(1)_예산내역서(용현동)_v1" xfId="7902"/>
    <cellStyle name="AeE­_±a°e-¸n·I_예산내역서(PTA Area)_v24(1)_용현동(1m3-금액산출)v7" xfId="7903"/>
    <cellStyle name="ÅëÈ­_±â°è-¸ñ·Ï_예산내역서(PTA Area)_v24(1)_용현동(1m3-금액산출)v7" xfId="7904"/>
    <cellStyle name="AeE­_±a°e-¸n·I_예산내역서(용현동)_v1" xfId="7905"/>
    <cellStyle name="ÅëÈ­_±â°è-¸ñ·Ï_예산내역서(용현동)_v1" xfId="7906"/>
    <cellStyle name="AeE­_±a°e-¸n·I_예산내역서(폐기물포함)" xfId="7907"/>
    <cellStyle name="ÅëÈ­_±â°è-¸ñ·Ï_예산내역서(폐기물포함)" xfId="7908"/>
    <cellStyle name="AeE­_±a°e-¸n·I_예산내역서(폐기물포함)_건축공사" xfId="7909"/>
    <cellStyle name="ÅëÈ­_±â°è-¸ñ·Ï_예산내역서(폐기물포함)_건축공사" xfId="7910"/>
    <cellStyle name="AeE­_±a°e-¸n·I_예산내역서(폐기물포함)_예산내역서(용현동)_v1" xfId="7911"/>
    <cellStyle name="ÅëÈ­_±â°è-¸ñ·Ï_예산내역서(폐기물포함)_예산내역서(용현동)_v1" xfId="7912"/>
    <cellStyle name="AeE­_±a°e-¸n·I_예산내역서(폐기물포함)_용현동(1m3-금액산출)v7" xfId="7913"/>
    <cellStyle name="ÅëÈ­_±â°è-¸ñ·Ï_예산내역서(폐기물포함)_용현동(1m3-금액산출)v7" xfId="7914"/>
    <cellStyle name="AeE­_±a°e-¸n·I_예산내역서_건축공사" xfId="7915"/>
    <cellStyle name="ÅëÈ­_±â°è-¸ñ·Ï_예산내역서_건축공사" xfId="7916"/>
    <cellStyle name="AeE­_±a°e-¸n·I_예산내역서_예산내역서(용현동)_v1" xfId="7917"/>
    <cellStyle name="ÅëÈ­_±â°è-¸ñ·Ï_예산내역서_예산내역서(용현동)_v1" xfId="7918"/>
    <cellStyle name="AeE­_±a°e-¸n·I_예산내역서_용현동(1m3-금액산출)v7" xfId="7919"/>
    <cellStyle name="ÅëÈ­_±â°è-¸ñ·Ï_예산내역서_용현동(1m3-금액산출)v7" xfId="7920"/>
    <cellStyle name="AeE­_±a°e-¸n·I_용현동(1m3-금액산출)v7" xfId="7921"/>
    <cellStyle name="ÅëÈ­_±â°è-¸ñ·Ï_용현동(1m3-금액산출)v7" xfId="7922"/>
    <cellStyle name="AeE­_±a°e-¸n·I_전지역" xfId="7923"/>
    <cellStyle name="ÅëÈ­_±â°è-¸ñ·Ï_전지역" xfId="7924"/>
    <cellStyle name="AeE­_±a°e-¸n·I_전지역_건축공사" xfId="7925"/>
    <cellStyle name="ÅëÈ­_±â°è-¸ñ·Ï_전지역_건축공사" xfId="7926"/>
    <cellStyle name="AeE­_±a°e-¸n·I_전지역_예산내역서(용현동)_v1" xfId="7927"/>
    <cellStyle name="ÅëÈ­_±â°è-¸ñ·Ï_전지역_예산내역서(용현동)_v1" xfId="7928"/>
    <cellStyle name="AeE­_±a°e-¸n·I_전지역_용현동(1m3-금액산출)v7" xfId="7929"/>
    <cellStyle name="ÅëÈ­_±â°è-¸ñ·Ï_전지역_용현동(1m3-금액산출)v7" xfId="7930"/>
    <cellStyle name="AeE­_±a°e-¸n·I_준공내역서(1차년도)" xfId="7931"/>
    <cellStyle name="ÅëÈ­_±â°è-¸ñ·Ï_준공내역서(1차년도)" xfId="7932"/>
    <cellStyle name="AeE­_±a°e-¸n·I_준공내역서(1차년도)_건축공사" xfId="7933"/>
    <cellStyle name="ÅëÈ­_±â°è-¸ñ·Ï_준공내역서(1차년도)_건축공사" xfId="7934"/>
    <cellStyle name="AeE­_±a°e-¸n·I_준공내역서(1차년도)_예산내역서(용현동)_v1" xfId="7935"/>
    <cellStyle name="ÅëÈ­_±â°è-¸ñ·Ï_준공내역서(1차년도)_예산내역서(용현동)_v1" xfId="7936"/>
    <cellStyle name="AeE­_±a°e-¸n·I_준공내역서(1차년도)_용현동(1m3-금액산출)v7" xfId="7937"/>
    <cellStyle name="ÅëÈ­_±â°è-¸ñ·Ï_준공내역서(1차년도)_용현동(1m3-금액산출)v7" xfId="7938"/>
    <cellStyle name="AeE­_±a°e-¸n·I_지역구분 에코견적(1230)" xfId="7939"/>
    <cellStyle name="ÅëÈ­_±â°è-¸ñ·Ï_지역구분 에코견적(1230)" xfId="7940"/>
    <cellStyle name="AeE­_±a°e-¸n·I_지역구분 에코견적(1230)_건축공사" xfId="7941"/>
    <cellStyle name="ÅëÈ­_±â°è-¸ñ·Ï_지역구분 에코견적(1230)_건축공사" xfId="7942"/>
    <cellStyle name="AeE­_±a°e-¸n·I_지역구분 에코견적(1230)_예산내역서(용현동)_v1" xfId="7943"/>
    <cellStyle name="ÅëÈ­_±â°è-¸ñ·Ï_지역구분 에코견적(1230)_예산내역서(용현동)_v1" xfId="7944"/>
    <cellStyle name="AeE­_±a°e-¸n·I_지역구분 에코견적(1230)_용현동(1m3-금액산출)v7" xfId="7945"/>
    <cellStyle name="ÅëÈ­_±â°è-¸ñ·Ï_지역구분 에코견적(1230)_용현동(1m3-금액산출)v7" xfId="7946"/>
    <cellStyle name="AeE­_±a°e¼³ºn-AIA§¸n·I " xfId="1967"/>
    <cellStyle name="ÅëÈ­_±â°è¼³ºñ-ÀÏÀ§¸ñ·Ï " xfId="1968"/>
    <cellStyle name="AeE­_±a°e¼³ºn-AIA§¸n·I _기계-밀양(최종)" xfId="7947"/>
    <cellStyle name="ÅëÈ­_±â°è¼³ºñ-ÀÏÀ§¸ñ·Ï _기계-밀양(최종)" xfId="7948"/>
    <cellStyle name="AeE­_±a°e¼³ºn-AIA§¸n·I _기계-밀양(최종)_세척장치비용및손료산출" xfId="7949"/>
    <cellStyle name="ÅëÈ­_±â°è¼³ºñ-ÀÏÀ§¸ñ·Ï _기계-밀양(최종)_세척장치비용및손료산출" xfId="7950"/>
    <cellStyle name="AeE­_±a°e¼³ºn-AIA§¸n·I _기계-밀양(최종)_예산내역서" xfId="7951"/>
    <cellStyle name="ÅëÈ­_±â°è¼³ºñ-ÀÏÀ§¸ñ·Ï _기계-밀양(최종)_예산내역서" xfId="7952"/>
    <cellStyle name="AeE­_±a°e¼³ºn-AIA§¸n·I _기계-밀양(최종)_예산내역서(PTA Area)_v22-1" xfId="7953"/>
    <cellStyle name="ÅëÈ­_±â°è¼³ºñ-ÀÏÀ§¸ñ·Ï _기계-밀양(최종)_예산내역서(PTA Area)_v22-1" xfId="7954"/>
    <cellStyle name="AeE­_±a°e¼³ºn-AIA§¸n·I _기계-밀양(최종)_예산내역서(PTA Area)_v24(1)" xfId="7955"/>
    <cellStyle name="ÅëÈ­_±â°è¼³ºñ-ÀÏÀ§¸ñ·Ï _기계-밀양(최종)_예산내역서(PTA Area)_v24(1)" xfId="7956"/>
    <cellStyle name="AeE­_±a°e¼³ºn-AIA§¸n·I _기계-밀양(최종)_예산내역서(PTA Area)_v24(1)_건축공사" xfId="7957"/>
    <cellStyle name="ÅëÈ­_±â°è¼³ºñ-ÀÏÀ§¸ñ·Ï _기계-밀양(최종)_예산내역서(PTA Area)_v24(1)_건축공사" xfId="7958"/>
    <cellStyle name="AeE­_±a°e¼³ºn-AIA§¸n·I _기계-밀양(최종)_예산내역서(PTA Area)_v24(1)_예산내역서(용현동)_v1" xfId="7959"/>
    <cellStyle name="ÅëÈ­_±â°è¼³ºñ-ÀÏÀ§¸ñ·Ï _기계-밀양(최종)_예산내역서(PTA Area)_v24(1)_예산내역서(용현동)_v1" xfId="7960"/>
    <cellStyle name="AeE­_±a°e¼³ºn-AIA§¸n·I _기계-밀양(최종)_예산내역서(PTA Area)_v24(1)_용현동(1m3-금액산출)v7" xfId="7961"/>
    <cellStyle name="ÅëÈ­_±â°è¼³ºñ-ÀÏÀ§¸ñ·Ï _기계-밀양(최종)_예산내역서(PTA Area)_v24(1)_용현동(1m3-금액산출)v7" xfId="7962"/>
    <cellStyle name="AeE­_±a°e¼³ºn-AIA§¸n·I _기계-밀양(최종)_예산내역서(용현동)_v1" xfId="7963"/>
    <cellStyle name="ÅëÈ­_±â°è¼³ºñ-ÀÏÀ§¸ñ·Ï _기계-밀양(최종)_예산내역서(용현동)_v1" xfId="7964"/>
    <cellStyle name="AeE­_±a°e¼³ºn-AIA§¸n·I _기계-밀양(최종)_예산내역서(폐기물포함)" xfId="7965"/>
    <cellStyle name="ÅëÈ­_±â°è¼³ºñ-ÀÏÀ§¸ñ·Ï _기계-밀양(최종)_예산내역서(폐기물포함)" xfId="7966"/>
    <cellStyle name="AeE­_±a°e¼³ºn-AIA§¸n·I _기계-밀양(최종)_예산내역서(폐기물포함)_건축공사" xfId="7967"/>
    <cellStyle name="ÅëÈ­_±â°è¼³ºñ-ÀÏÀ§¸ñ·Ï _기계-밀양(최종)_예산내역서(폐기물포함)_건축공사" xfId="7968"/>
    <cellStyle name="AeE­_±a°e¼³ºn-AIA§¸n·I _기계-밀양(최종)_예산내역서(폐기물포함)_예산내역서(용현동)_v1" xfId="7969"/>
    <cellStyle name="ÅëÈ­_±â°è¼³ºñ-ÀÏÀ§¸ñ·Ï _기계-밀양(최종)_예산내역서(폐기물포함)_예산내역서(용현동)_v1" xfId="7970"/>
    <cellStyle name="AeE­_±a°e¼³ºn-AIA§¸n·I _기계-밀양(최종)_예산내역서(폐기물포함)_용현동(1m3-금액산출)v7" xfId="7971"/>
    <cellStyle name="ÅëÈ­_±â°è¼³ºñ-ÀÏÀ§¸ñ·Ï _기계-밀양(최종)_예산내역서(폐기물포함)_용현동(1m3-금액산출)v7" xfId="7972"/>
    <cellStyle name="AeE­_±a°e¼³ºn-AIA§¸n·I _기계-밀양(최종)_예산내역서_건축공사" xfId="7973"/>
    <cellStyle name="ÅëÈ­_±â°è¼³ºñ-ÀÏÀ§¸ñ·Ï _기계-밀양(최종)_예산내역서_건축공사" xfId="7974"/>
    <cellStyle name="AeE­_±a°e¼³ºn-AIA§¸n·I _기계-밀양(최종)_예산내역서_예산내역서(용현동)_v1" xfId="7975"/>
    <cellStyle name="ÅëÈ­_±â°è¼³ºñ-ÀÏÀ§¸ñ·Ï _기계-밀양(최종)_예산내역서_예산내역서(용현동)_v1" xfId="7976"/>
    <cellStyle name="AeE­_±a°e¼³ºn-AIA§¸n·I _기계-밀양(최종)_예산내역서_용현동(1m3-금액산출)v7" xfId="7977"/>
    <cellStyle name="ÅëÈ­_±â°è¼³ºñ-ÀÏÀ§¸ñ·Ï _기계-밀양(최종)_예산내역서_용현동(1m3-금액산출)v7" xfId="7978"/>
    <cellStyle name="AeE­_±a°e¼³ºn-AIA§¸n·I _기계-밀양(최종)_용현동(1m3-금액산출)v7" xfId="7979"/>
    <cellStyle name="ÅëÈ­_±â°è¼³ºñ-ÀÏÀ§¸ñ·Ï _기계-밀양(최종)_용현동(1m3-금액산출)v7" xfId="7980"/>
    <cellStyle name="AeE­_±a°e¼³ºn-AIA§¸n·I _기계-밀양(최종)_전지역" xfId="7981"/>
    <cellStyle name="ÅëÈ­_±â°è¼³ºñ-ÀÏÀ§¸ñ·Ï _기계-밀양(최종)_전지역" xfId="7982"/>
    <cellStyle name="AeE­_±a°e¼³ºn-AIA§¸n·I _기계-밀양(최종)_전지역_건축공사" xfId="7983"/>
    <cellStyle name="ÅëÈ­_±â°è¼³ºñ-ÀÏÀ§¸ñ·Ï _기계-밀양(최종)_전지역_건축공사" xfId="7984"/>
    <cellStyle name="AeE­_±a°e¼³ºn-AIA§¸n·I _기계-밀양(최종)_전지역_예산내역서(용현동)_v1" xfId="7985"/>
    <cellStyle name="ÅëÈ­_±â°è¼³ºñ-ÀÏÀ§¸ñ·Ï _기계-밀양(최종)_전지역_예산내역서(용현동)_v1" xfId="7986"/>
    <cellStyle name="AeE­_±a°e¼³ºn-AIA§¸n·I _기계-밀양(최종)_전지역_용현동(1m3-금액산출)v7" xfId="7987"/>
    <cellStyle name="ÅëÈ­_±â°è¼³ºñ-ÀÏÀ§¸ñ·Ï _기계-밀양(최종)_전지역_용현동(1m3-금액산출)v7" xfId="7988"/>
    <cellStyle name="AeE­_±a°e¼³ºn-AIA§¸n·I _기계-밀양(최종)_준공내역서(1차년도)" xfId="7989"/>
    <cellStyle name="ÅëÈ­_±â°è¼³ºñ-ÀÏÀ§¸ñ·Ï _기계-밀양(최종)_준공내역서(1차년도)" xfId="7990"/>
    <cellStyle name="AeE­_±a°e¼³ºn-AIA§¸n·I _기계-밀양(최종)_준공내역서(1차년도)_건축공사" xfId="7991"/>
    <cellStyle name="ÅëÈ­_±â°è¼³ºñ-ÀÏÀ§¸ñ·Ï _기계-밀양(최종)_준공내역서(1차년도)_건축공사" xfId="7992"/>
    <cellStyle name="AeE­_±a°e¼³ºn-AIA§¸n·I _기계-밀양(최종)_준공내역서(1차년도)_예산내역서(용현동)_v1" xfId="7993"/>
    <cellStyle name="ÅëÈ­_±â°è¼³ºñ-ÀÏÀ§¸ñ·Ï _기계-밀양(최종)_준공내역서(1차년도)_예산내역서(용현동)_v1" xfId="7994"/>
    <cellStyle name="AeE­_±a°e¼³ºn-AIA§¸n·I _기계-밀양(최종)_준공내역서(1차년도)_용현동(1m3-금액산출)v7" xfId="7995"/>
    <cellStyle name="ÅëÈ­_±â°è¼³ºñ-ÀÏÀ§¸ñ·Ï _기계-밀양(최종)_준공내역서(1차년도)_용현동(1m3-금액산출)v7" xfId="7996"/>
    <cellStyle name="AeE­_±a°e¼³ºn-AIA§¸n·I _기계-밀양(최종)_지역구분 에코견적(1230)" xfId="7997"/>
    <cellStyle name="ÅëÈ­_±â°è¼³ºñ-ÀÏÀ§¸ñ·Ï _기계-밀양(최종)_지역구분 에코견적(1230)" xfId="7998"/>
    <cellStyle name="AeE­_±a°e¼³ºn-AIA§¸n·I _기계-밀양(최종)_지역구분 에코견적(1230)_건축공사" xfId="7999"/>
    <cellStyle name="ÅëÈ­_±â°è¼³ºñ-ÀÏÀ§¸ñ·Ï _기계-밀양(최종)_지역구분 에코견적(1230)_건축공사" xfId="8000"/>
    <cellStyle name="AeE­_±a°e¼³ºn-AIA§¸n·I _기계-밀양(최종)_지역구분 에코견적(1230)_예산내역서(용현동)_v1" xfId="8001"/>
    <cellStyle name="ÅëÈ­_±â°è¼³ºñ-ÀÏÀ§¸ñ·Ï _기계-밀양(최종)_지역구분 에코견적(1230)_예산내역서(용현동)_v1" xfId="8002"/>
    <cellStyle name="AeE­_±a°e¼³ºn-AIA§¸n·I _기계-밀양(최종)_지역구분 에코견적(1230)_용현동(1m3-금액산출)v7" xfId="8003"/>
    <cellStyle name="ÅëÈ­_±â°è¼³ºñ-ÀÏÀ§¸ñ·Ï _기계-밀양(최종)_지역구분 에코견적(1230)_용현동(1m3-금액산출)v7" xfId="8004"/>
    <cellStyle name="AeE­_±a°e¼³ºn-AIA§¸n·I _세척장치비용및손료산출" xfId="8005"/>
    <cellStyle name="ÅëÈ­_±â°è¼³ºñ-ÀÏÀ§¸ñ·Ï _세척장치비용및손료산출" xfId="8006"/>
    <cellStyle name="AeE­_±a°e¼³ºn-AIA§¸n·I _소각-기계(5차)" xfId="8007"/>
    <cellStyle name="ÅëÈ­_±â°è¼³ºñ-ÀÏÀ§¸ñ·Ï _소각-기계(5차)" xfId="8008"/>
    <cellStyle name="AeE­_±a°e¼³ºn-AIA§¸n·I _예산내역서" xfId="8009"/>
    <cellStyle name="ÅëÈ­_±â°è¼³ºñ-ÀÏÀ§¸ñ·Ï _예산내역서" xfId="8010"/>
    <cellStyle name="AeE­_±a°e¼³ºn-AIA§¸n·I _예산내역서(PTA Area)_v22-1" xfId="8011"/>
    <cellStyle name="ÅëÈ­_±â°è¼³ºñ-ÀÏÀ§¸ñ·Ï _예산내역서(PTA Area)_v22-1" xfId="8012"/>
    <cellStyle name="AeE­_±a°e¼³ºn-AIA§¸n·I _예산내역서(PTA Area)_v24(1)" xfId="8013"/>
    <cellStyle name="ÅëÈ­_±â°è¼³ºñ-ÀÏÀ§¸ñ·Ï _예산내역서(PTA Area)_v24(1)" xfId="8014"/>
    <cellStyle name="AeE­_±a°e¼³ºn-AIA§¸n·I _예산내역서(PTA Area)_v24(1)_건축공사" xfId="8015"/>
    <cellStyle name="ÅëÈ­_±â°è¼³ºñ-ÀÏÀ§¸ñ·Ï _예산내역서(PTA Area)_v24(1)_건축공사" xfId="8016"/>
    <cellStyle name="AeE­_±a°e¼³ºn-AIA§¸n·I _예산내역서(PTA Area)_v24(1)_예산내역서(용현동)_v1" xfId="8017"/>
    <cellStyle name="ÅëÈ­_±â°è¼³ºñ-ÀÏÀ§¸ñ·Ï _예산내역서(PTA Area)_v24(1)_예산내역서(용현동)_v1" xfId="8018"/>
    <cellStyle name="AeE­_±a°e¼³ºn-AIA§¸n·I _예산내역서(PTA Area)_v24(1)_용현동(1m3-금액산출)v7" xfId="8019"/>
    <cellStyle name="ÅëÈ­_±â°è¼³ºñ-ÀÏÀ§¸ñ·Ï _예산내역서(PTA Area)_v24(1)_용현동(1m3-금액산출)v7" xfId="8020"/>
    <cellStyle name="AeE­_±a°e¼³ºn-AIA§¸n·I _예산내역서(용현동)_v1" xfId="8021"/>
    <cellStyle name="ÅëÈ­_±â°è¼³ºñ-ÀÏÀ§¸ñ·Ï _예산내역서(용현동)_v1" xfId="8022"/>
    <cellStyle name="AeE­_±a°e¼³ºn-AIA§¸n·I _예산내역서(폐기물포함)" xfId="8023"/>
    <cellStyle name="ÅëÈ­_±â°è¼³ºñ-ÀÏÀ§¸ñ·Ï _예산내역서(폐기물포함)" xfId="8024"/>
    <cellStyle name="AeE­_±a°e¼³ºn-AIA§¸n·I _예산내역서(폐기물포함)_건축공사" xfId="8025"/>
    <cellStyle name="ÅëÈ­_±â°è¼³ºñ-ÀÏÀ§¸ñ·Ï _예산내역서(폐기물포함)_건축공사" xfId="8026"/>
    <cellStyle name="AeE­_±a°e¼³ºn-AIA§¸n·I _예산내역서(폐기물포함)_예산내역서(용현동)_v1" xfId="8027"/>
    <cellStyle name="ÅëÈ­_±â°è¼³ºñ-ÀÏÀ§¸ñ·Ï _예산내역서(폐기물포함)_예산내역서(용현동)_v1" xfId="8028"/>
    <cellStyle name="AeE­_±a°e¼³ºn-AIA§¸n·I _예산내역서(폐기물포함)_용현동(1m3-금액산출)v7" xfId="8029"/>
    <cellStyle name="ÅëÈ­_±â°è¼³ºñ-ÀÏÀ§¸ñ·Ï _예산내역서(폐기물포함)_용현동(1m3-금액산출)v7" xfId="8030"/>
    <cellStyle name="AeE­_±a°e¼³ºn-AIA§¸n·I _예산내역서_건축공사" xfId="8031"/>
    <cellStyle name="ÅëÈ­_±â°è¼³ºñ-ÀÏÀ§¸ñ·Ï _예산내역서_건축공사" xfId="8032"/>
    <cellStyle name="AeE­_±a°e¼³ºn-AIA§¸n·I _예산내역서_예산내역서(용현동)_v1" xfId="8033"/>
    <cellStyle name="ÅëÈ­_±â°è¼³ºñ-ÀÏÀ§¸ñ·Ï _예산내역서_예산내역서(용현동)_v1" xfId="8034"/>
    <cellStyle name="AeE­_±a°e¼³ºn-AIA§¸n·I _예산내역서_용현동(1m3-금액산출)v7" xfId="8035"/>
    <cellStyle name="ÅëÈ­_±â°è¼³ºñ-ÀÏÀ§¸ñ·Ï _예산내역서_용현동(1m3-금액산출)v7" xfId="8036"/>
    <cellStyle name="AeE­_±a°e¼³ºn-AIA§¸n·I _용현동(1m3-금액산출)v7" xfId="8037"/>
    <cellStyle name="ÅëÈ­_±â°è¼³ºñ-ÀÏÀ§¸ñ·Ï _용현동(1m3-금액산출)v7" xfId="8038"/>
    <cellStyle name="AeE­_±a°e¼³ºn-AIA§¸n·I _전지역" xfId="8039"/>
    <cellStyle name="ÅëÈ­_±â°è¼³ºñ-ÀÏÀ§¸ñ·Ï _전지역" xfId="8040"/>
    <cellStyle name="AeE­_±a°e¼³ºn-AIA§¸n·I _전지역_건축공사" xfId="8041"/>
    <cellStyle name="ÅëÈ­_±â°è¼³ºñ-ÀÏÀ§¸ñ·Ï _전지역_건축공사" xfId="8042"/>
    <cellStyle name="AeE­_±a°e¼³ºn-AIA§¸n·I _전지역_예산내역서(용현동)_v1" xfId="8043"/>
    <cellStyle name="ÅëÈ­_±â°è¼³ºñ-ÀÏÀ§¸ñ·Ï _전지역_예산내역서(용현동)_v1" xfId="8044"/>
    <cellStyle name="AeE­_±a°e¼³ºn-AIA§¸n·I _전지역_용현동(1m3-금액산출)v7" xfId="8045"/>
    <cellStyle name="ÅëÈ­_±â°è¼³ºñ-ÀÏÀ§¸ñ·Ï _전지역_용현동(1m3-금액산출)v7" xfId="8046"/>
    <cellStyle name="AeE­_±a°e¼³ºn-AIA§¸n·I _준공내역서(1차년도)" xfId="8047"/>
    <cellStyle name="ÅëÈ­_±â°è¼³ºñ-ÀÏÀ§¸ñ·Ï _준공내역서(1차년도)" xfId="8048"/>
    <cellStyle name="AeE­_±a°e¼³ºn-AIA§¸n·I _준공내역서(1차년도)_건축공사" xfId="8049"/>
    <cellStyle name="ÅëÈ­_±â°è¼³ºñ-ÀÏÀ§¸ñ·Ï _준공내역서(1차년도)_건축공사" xfId="8050"/>
    <cellStyle name="AeE­_±a°e¼³ºn-AIA§¸n·I _준공내역서(1차년도)_예산내역서(용현동)_v1" xfId="8051"/>
    <cellStyle name="ÅëÈ­_±â°è¼³ºñ-ÀÏÀ§¸ñ·Ï _준공내역서(1차년도)_예산내역서(용현동)_v1" xfId="8052"/>
    <cellStyle name="AeE­_±a°e¼³ºn-AIA§¸n·I _준공내역서(1차년도)_용현동(1m3-금액산출)v7" xfId="8053"/>
    <cellStyle name="ÅëÈ­_±â°è¼³ºñ-ÀÏÀ§¸ñ·Ï _준공내역서(1차년도)_용현동(1m3-금액산출)v7" xfId="8054"/>
    <cellStyle name="AeE­_±a°e¼³ºn-AIA§¸n·I _지역구분 에코견적(1230)" xfId="8055"/>
    <cellStyle name="ÅëÈ­_±â°è¼³ºñ-ÀÏÀ§¸ñ·Ï _지역구분 에코견적(1230)" xfId="8056"/>
    <cellStyle name="AeE­_±a°e¼³ºn-AIA§¸n·I _지역구분 에코견적(1230)_건축공사" xfId="8057"/>
    <cellStyle name="ÅëÈ­_±â°è¼³ºñ-ÀÏÀ§¸ñ·Ï _지역구분 에코견적(1230)_건축공사" xfId="8058"/>
    <cellStyle name="AeE­_±a°e¼³ºn-AIA§¸n·I _지역구분 에코견적(1230)_예산내역서(용현동)_v1" xfId="8059"/>
    <cellStyle name="ÅëÈ­_±â°è¼³ºñ-ÀÏÀ§¸ñ·Ï _지역구분 에코견적(1230)_예산내역서(용현동)_v1" xfId="8060"/>
    <cellStyle name="AeE­_±a°e¼³ºn-AIA§¸n·I _지역구분 에코견적(1230)_용현동(1m3-금액산출)v7" xfId="8061"/>
    <cellStyle name="ÅëÈ­_±â°è¼³ºñ-ÀÏÀ§¸ñ·Ï _지역구분 에코견적(1230)_용현동(1m3-금액산출)v7" xfId="8062"/>
    <cellStyle name="AeE­_±a°e¼³ºn-AIA§¸n·I _파주기계단가" xfId="8063"/>
    <cellStyle name="ÅëÈ­_±â°è¼³ºñ-ÀÏÀ§¸ñ·Ï _파주기계단가" xfId="8064"/>
    <cellStyle name="AeE­_±a°e¼³ºn-AIA§¸n·I _파주기계단가_세척장치비용및손료산출" xfId="8065"/>
    <cellStyle name="ÅëÈ­_±â°è¼³ºñ-ÀÏÀ§¸ñ·Ï _파주기계단가_세척장치비용및손료산출" xfId="8066"/>
    <cellStyle name="AeE­_±a°e¼³ºn-AIA§¸n·I _파주기계단가_예산내역서" xfId="8067"/>
    <cellStyle name="ÅëÈ­_±â°è¼³ºñ-ÀÏÀ§¸ñ·Ï _파주기계단가_예산내역서" xfId="8068"/>
    <cellStyle name="AeE­_±a°e¼³ºn-AIA§¸n·I _파주기계단가_예산내역서(PTA Area)_v22-1" xfId="8069"/>
    <cellStyle name="ÅëÈ­_±â°è¼³ºñ-ÀÏÀ§¸ñ·Ï _파주기계단가_예산내역서(PTA Area)_v22-1" xfId="8070"/>
    <cellStyle name="AeE­_±a°e¼³ºn-AIA§¸n·I _파주기계단가_예산내역서(PTA Area)_v24(1)" xfId="8071"/>
    <cellStyle name="ÅëÈ­_±â°è¼³ºñ-ÀÏÀ§¸ñ·Ï _파주기계단가_예산내역서(PTA Area)_v24(1)" xfId="8072"/>
    <cellStyle name="AeE­_±a°e¼³ºn-AIA§¸n·I _파주기계단가_예산내역서(PTA Area)_v24(1)_건축공사" xfId="8073"/>
    <cellStyle name="ÅëÈ­_±â°è¼³ºñ-ÀÏÀ§¸ñ·Ï _파주기계단가_예산내역서(PTA Area)_v24(1)_건축공사" xfId="8074"/>
    <cellStyle name="AeE­_±a°e¼³ºn-AIA§¸n·I _파주기계단가_예산내역서(PTA Area)_v24(1)_예산내역서(용현동)_v1" xfId="8075"/>
    <cellStyle name="ÅëÈ­_±â°è¼³ºñ-ÀÏÀ§¸ñ·Ï _파주기계단가_예산내역서(PTA Area)_v24(1)_예산내역서(용현동)_v1" xfId="8076"/>
    <cellStyle name="AeE­_±a°e¼³ºn-AIA§¸n·I _파주기계단가_예산내역서(PTA Area)_v24(1)_용현동(1m3-금액산출)v7" xfId="8077"/>
    <cellStyle name="ÅëÈ­_±â°è¼³ºñ-ÀÏÀ§¸ñ·Ï _파주기계단가_예산내역서(PTA Area)_v24(1)_용현동(1m3-금액산출)v7" xfId="8078"/>
    <cellStyle name="AeE­_±a°e¼³ºn-AIA§¸n·I _파주기계단가_예산내역서(용현동)_v1" xfId="8079"/>
    <cellStyle name="ÅëÈ­_±â°è¼³ºñ-ÀÏÀ§¸ñ·Ï _파주기계단가_예산내역서(용현동)_v1" xfId="8080"/>
    <cellStyle name="AeE­_±a°e¼³ºn-AIA§¸n·I _파주기계단가_예산내역서(폐기물포함)" xfId="8081"/>
    <cellStyle name="ÅëÈ­_±â°è¼³ºñ-ÀÏÀ§¸ñ·Ï _파주기계단가_예산내역서(폐기물포함)" xfId="8082"/>
    <cellStyle name="AeE­_±a°e¼³ºn-AIA§¸n·I _파주기계단가_예산내역서(폐기물포함)_건축공사" xfId="8083"/>
    <cellStyle name="ÅëÈ­_±â°è¼³ºñ-ÀÏÀ§¸ñ·Ï _파주기계단가_예산내역서(폐기물포함)_건축공사" xfId="8084"/>
    <cellStyle name="AeE­_±a°e¼³ºn-AIA§¸n·I _파주기계단가_예산내역서(폐기물포함)_예산내역서(용현동)_v1" xfId="8085"/>
    <cellStyle name="ÅëÈ­_±â°è¼³ºñ-ÀÏÀ§¸ñ·Ï _파주기계단가_예산내역서(폐기물포함)_예산내역서(용현동)_v1" xfId="8086"/>
    <cellStyle name="AeE­_±a°e¼³ºn-AIA§¸n·I _파주기계단가_예산내역서(폐기물포함)_용현동(1m3-금액산출)v7" xfId="8087"/>
    <cellStyle name="ÅëÈ­_±â°è¼³ºñ-ÀÏÀ§¸ñ·Ï _파주기계단가_예산내역서(폐기물포함)_용현동(1m3-금액산출)v7" xfId="8088"/>
    <cellStyle name="AeE­_±a°e¼³ºn-AIA§¸n·I _파주기계단가_예산내역서_건축공사" xfId="8089"/>
    <cellStyle name="ÅëÈ­_±â°è¼³ºñ-ÀÏÀ§¸ñ·Ï _파주기계단가_예산내역서_건축공사" xfId="8090"/>
    <cellStyle name="AeE­_±a°e¼³ºn-AIA§¸n·I _파주기계단가_예산내역서_예산내역서(용현동)_v1" xfId="8091"/>
    <cellStyle name="ÅëÈ­_±â°è¼³ºñ-ÀÏÀ§¸ñ·Ï _파주기계단가_예산내역서_예산내역서(용현동)_v1" xfId="8092"/>
    <cellStyle name="AeE­_±a°e¼³ºn-AIA§¸n·I _파주기계단가_예산내역서_용현동(1m3-금액산출)v7" xfId="8093"/>
    <cellStyle name="ÅëÈ­_±â°è¼³ºñ-ÀÏÀ§¸ñ·Ï _파주기계단가_예산내역서_용현동(1m3-금액산출)v7" xfId="8094"/>
    <cellStyle name="AeE­_±a°e¼³ºn-AIA§¸n·I _파주기계단가_용현동(1m3-금액산출)v7" xfId="8095"/>
    <cellStyle name="ÅëÈ­_±â°è¼³ºñ-ÀÏÀ§¸ñ·Ï _파주기계단가_용현동(1m3-금액산출)v7" xfId="8096"/>
    <cellStyle name="AeE­_±a°e¼³ºn-AIA§¸n·I _파주기계단가_전지역" xfId="8097"/>
    <cellStyle name="ÅëÈ­_±â°è¼³ºñ-ÀÏÀ§¸ñ·Ï _파주기계단가_전지역" xfId="8098"/>
    <cellStyle name="AeE­_±a°e¼³ºn-AIA§¸n·I _파주기계단가_전지역_건축공사" xfId="8099"/>
    <cellStyle name="ÅëÈ­_±â°è¼³ºñ-ÀÏÀ§¸ñ·Ï _파주기계단가_전지역_건축공사" xfId="8100"/>
    <cellStyle name="AeE­_±a°e¼³ºn-AIA§¸n·I _파주기계단가_전지역_예산내역서(용현동)_v1" xfId="8101"/>
    <cellStyle name="ÅëÈ­_±â°è¼³ºñ-ÀÏÀ§¸ñ·Ï _파주기계단가_전지역_예산내역서(용현동)_v1" xfId="8102"/>
    <cellStyle name="AeE­_±a°e¼³ºn-AIA§¸n·I _파주기계단가_전지역_용현동(1m3-금액산출)v7" xfId="8103"/>
    <cellStyle name="ÅëÈ­_±â°è¼³ºñ-ÀÏÀ§¸ñ·Ï _파주기계단가_전지역_용현동(1m3-금액산출)v7" xfId="8104"/>
    <cellStyle name="AeE­_±a°e¼³ºn-AIA§¸n·I _파주기계단가_준공내역서(1차년도)" xfId="8105"/>
    <cellStyle name="ÅëÈ­_±â°è¼³ºñ-ÀÏÀ§¸ñ·Ï _파주기계단가_준공내역서(1차년도)" xfId="8106"/>
    <cellStyle name="AeE­_±a°e¼³ºn-AIA§¸n·I _파주기계단가_준공내역서(1차년도)_건축공사" xfId="8107"/>
    <cellStyle name="ÅëÈ­_±â°è¼³ºñ-ÀÏÀ§¸ñ·Ï _파주기계단가_준공내역서(1차년도)_건축공사" xfId="8108"/>
    <cellStyle name="AeE­_±a°e¼³ºn-AIA§¸n·I _파주기계단가_준공내역서(1차년도)_예산내역서(용현동)_v1" xfId="8109"/>
    <cellStyle name="ÅëÈ­_±â°è¼³ºñ-ÀÏÀ§¸ñ·Ï _파주기계단가_준공내역서(1차년도)_예산내역서(용현동)_v1" xfId="8110"/>
    <cellStyle name="AeE­_±a°e¼³ºn-AIA§¸n·I _파주기계단가_준공내역서(1차년도)_용현동(1m3-금액산출)v7" xfId="8111"/>
    <cellStyle name="ÅëÈ­_±â°è¼³ºñ-ÀÏÀ§¸ñ·Ï _파주기계단가_준공내역서(1차년도)_용현동(1m3-금액산출)v7" xfId="8112"/>
    <cellStyle name="AeE­_±a°e¼³ºn-AIA§¸n·I _파주기계단가_지역구분 에코견적(1230)" xfId="8113"/>
    <cellStyle name="ÅëÈ­_±â°è¼³ºñ-ÀÏÀ§¸ñ·Ï _파주기계단가_지역구분 에코견적(1230)" xfId="8114"/>
    <cellStyle name="AeE­_±a°e¼³ºn-AIA§¸n·I _파주기계단가_지역구분 에코견적(1230)_건축공사" xfId="8115"/>
    <cellStyle name="ÅëÈ­_±â°è¼³ºñ-ÀÏÀ§¸ñ·Ï _파주기계단가_지역구분 에코견적(1230)_건축공사" xfId="8116"/>
    <cellStyle name="AeE­_±a°e¼³ºn-AIA§¸n·I _파주기계단가_지역구분 에코견적(1230)_예산내역서(용현동)_v1" xfId="8117"/>
    <cellStyle name="ÅëÈ­_±â°è¼³ºñ-ÀÏÀ§¸ñ·Ï _파주기계단가_지역구분 에코견적(1230)_예산내역서(용현동)_v1" xfId="8118"/>
    <cellStyle name="AeE­_±a°e¼³ºn-AIA§¸n·I _파주기계단가_지역구분 에코견적(1230)_용현동(1m3-금액산출)v7" xfId="8119"/>
    <cellStyle name="ÅëÈ­_±â°è¼³ºñ-ÀÏÀ§¸ñ·Ï _파주기계단가_지역구분 에코견적(1230)_용현동(1m3-금액산출)v7" xfId="8120"/>
    <cellStyle name="AeE­_°ø≫cºn¿¹≫e¼­" xfId="1969"/>
    <cellStyle name="ÅëÈ­_°ø¹®¾ç½Ä" xfId="1970"/>
    <cellStyle name="AeE­_¼oAI¼º " xfId="1971"/>
    <cellStyle name="ÅëÈ­_ÀÏ-±â" xfId="1972"/>
    <cellStyle name="AeE­_AIA§-es2A÷" xfId="1973"/>
    <cellStyle name="ÅëÈ­_ÀÏÀ§-es2Â÷" xfId="1974"/>
    <cellStyle name="AeE­_AIA§-es2A÷_세척장치비용및손료산출" xfId="8121"/>
    <cellStyle name="ÅëÈ­_ÀÏÀ§-es2Â÷_세척장치비용및손료산출" xfId="8122"/>
    <cellStyle name="AeE­_AIA§-es2A÷_예산내역서" xfId="8123"/>
    <cellStyle name="ÅëÈ­_ÀÏÀ§-es2Â÷_예산내역서" xfId="8124"/>
    <cellStyle name="AeE­_AIA§-es2A÷_예산내역서(PTA Area)_v22-1" xfId="8125"/>
    <cellStyle name="ÅëÈ­_ÀÏÀ§-es2Â÷_예산내역서(PTA Area)_v22-1" xfId="8126"/>
    <cellStyle name="AeE­_AIA§-es2A÷_예산내역서(PTA Area)_v24(1)" xfId="8127"/>
    <cellStyle name="ÅëÈ­_ÀÏÀ§-es2Â÷_예산내역서(PTA Area)_v24(1)" xfId="8128"/>
    <cellStyle name="AeE­_AIA§-es2A÷_예산내역서(PTA Area)_v24(1)_건축공사" xfId="8129"/>
    <cellStyle name="ÅëÈ­_ÀÏÀ§-es2Â÷_예산내역서(PTA Area)_v24(1)_건축공사" xfId="8130"/>
    <cellStyle name="AeE­_AIA§-es2A÷_예산내역서(PTA Area)_v24(1)_예산내역서(용현동)_v1" xfId="8131"/>
    <cellStyle name="ÅëÈ­_ÀÏÀ§-es2Â÷_예산내역서(PTA Area)_v24(1)_예산내역서(용현동)_v1" xfId="8132"/>
    <cellStyle name="AeE­_AIA§-es2A÷_예산내역서(PTA Area)_v24(1)_용현동(1m3-금액산출)v7" xfId="8133"/>
    <cellStyle name="ÅëÈ­_ÀÏÀ§-es2Â÷_예산내역서(PTA Area)_v24(1)_용현동(1m3-금액산출)v7" xfId="8134"/>
    <cellStyle name="AeE­_AIA§-es2A÷_예산내역서(용현동)_v1" xfId="8135"/>
    <cellStyle name="ÅëÈ­_ÀÏÀ§-es2Â÷_예산내역서(용현동)_v1" xfId="8136"/>
    <cellStyle name="AeE­_AIA§-es2A÷_예산내역서(폐기물포함)" xfId="8137"/>
    <cellStyle name="ÅëÈ­_ÀÏÀ§-es2Â÷_예산내역서(폐기물포함)" xfId="8138"/>
    <cellStyle name="AeE­_AIA§-es2A÷_예산내역서(폐기물포함)_건축공사" xfId="8139"/>
    <cellStyle name="ÅëÈ­_ÀÏÀ§-es2Â÷_예산내역서(폐기물포함)_건축공사" xfId="8140"/>
    <cellStyle name="AeE­_AIA§-es2A÷_예산내역서(폐기물포함)_예산내역서(용현동)_v1" xfId="8141"/>
    <cellStyle name="ÅëÈ­_ÀÏÀ§-es2Â÷_예산내역서(폐기물포함)_예산내역서(용현동)_v1" xfId="8142"/>
    <cellStyle name="AeE­_AIA§-es2A÷_예산내역서(폐기물포함)_용현동(1m3-금액산출)v7" xfId="8143"/>
    <cellStyle name="ÅëÈ­_ÀÏÀ§-es2Â÷_예산내역서(폐기물포함)_용현동(1m3-금액산출)v7" xfId="8144"/>
    <cellStyle name="AeE­_AIA§-es2A÷_예산내역서_건축공사" xfId="8145"/>
    <cellStyle name="ÅëÈ­_ÀÏÀ§-es2Â÷_예산내역서_건축공사" xfId="8146"/>
    <cellStyle name="AeE­_AIA§-es2A÷_예산내역서_예산내역서(용현동)_v1" xfId="8147"/>
    <cellStyle name="ÅëÈ­_ÀÏÀ§-es2Â÷_예산내역서_예산내역서(용현동)_v1" xfId="8148"/>
    <cellStyle name="AeE­_AIA§-es2A÷_예산내역서_용현동(1m3-금액산출)v7" xfId="8149"/>
    <cellStyle name="ÅëÈ­_ÀÏÀ§-es2Â÷_예산내역서_용현동(1m3-금액산출)v7" xfId="8150"/>
    <cellStyle name="AeE­_AIA§-es2A÷_용현동(1m3-금액산출)v7" xfId="8151"/>
    <cellStyle name="ÅëÈ­_ÀÏÀ§-es2Â÷_용현동(1m3-금액산출)v7" xfId="8152"/>
    <cellStyle name="AeE­_AIA§-es2A÷_전지역" xfId="8153"/>
    <cellStyle name="ÅëÈ­_ÀÏÀ§-es2Â÷_전지역" xfId="8154"/>
    <cellStyle name="AeE­_AIA§-es2A÷_전지역_건축공사" xfId="8155"/>
    <cellStyle name="ÅëÈ­_ÀÏÀ§-es2Â÷_전지역_건축공사" xfId="8156"/>
    <cellStyle name="AeE­_AIA§-es2A÷_전지역_예산내역서(용현동)_v1" xfId="8157"/>
    <cellStyle name="ÅëÈ­_ÀÏÀ§-es2Â÷_전지역_예산내역서(용현동)_v1" xfId="8158"/>
    <cellStyle name="AeE­_AIA§-es2A÷_전지역_용현동(1m3-금액산출)v7" xfId="8159"/>
    <cellStyle name="ÅëÈ­_ÀÏÀ§-es2Â÷_전지역_용현동(1m3-금액산출)v7" xfId="8160"/>
    <cellStyle name="AeE­_AIA§-es2A÷_준공내역서(1차년도)" xfId="8161"/>
    <cellStyle name="ÅëÈ­_ÀÏÀ§-es2Â÷_준공내역서(1차년도)" xfId="8162"/>
    <cellStyle name="AeE­_AIA§-es2A÷_준공내역서(1차년도)_건축공사" xfId="8163"/>
    <cellStyle name="ÅëÈ­_ÀÏÀ§-es2Â÷_준공내역서(1차년도)_건축공사" xfId="8164"/>
    <cellStyle name="AeE­_AIA§-es2A÷_준공내역서(1차년도)_예산내역서(용현동)_v1" xfId="8165"/>
    <cellStyle name="ÅëÈ­_ÀÏÀ§-es2Â÷_준공내역서(1차년도)_예산내역서(용현동)_v1" xfId="8166"/>
    <cellStyle name="AeE­_AIA§-es2A÷_준공내역서(1차년도)_용현동(1m3-금액산출)v7" xfId="8167"/>
    <cellStyle name="ÅëÈ­_ÀÏÀ§-es2Â÷_준공내역서(1차년도)_용현동(1m3-금액산출)v7" xfId="8168"/>
    <cellStyle name="AeE­_AIA§-es2A÷_지역구분 에코견적(1230)" xfId="8169"/>
    <cellStyle name="ÅëÈ­_ÀÏÀ§-es2Â÷_지역구분 에코견적(1230)" xfId="8170"/>
    <cellStyle name="AeE­_AIA§-es2A÷_지역구분 에코견적(1230)_건축공사" xfId="8171"/>
    <cellStyle name="ÅëÈ­_ÀÏÀ§-es2Â÷_지역구분 에코견적(1230)_건축공사" xfId="8172"/>
    <cellStyle name="AeE­_AIA§-es2A÷_지역구분 에코견적(1230)_예산내역서(용현동)_v1" xfId="8173"/>
    <cellStyle name="ÅëÈ­_ÀÏÀ§-es2Â÷_지역구분 에코견적(1230)_예산내역서(용현동)_v1" xfId="8174"/>
    <cellStyle name="AeE­_AIA§-es2A÷_지역구분 에코견적(1230)_용현동(1m3-금액산출)v7" xfId="8175"/>
    <cellStyle name="ÅëÈ­_ÀÏÀ§-es2Â÷_지역구분 에코견적(1230)_용현동(1m3-금액산출)v7" xfId="8176"/>
    <cellStyle name="AeE­_AMT " xfId="8177"/>
    <cellStyle name="ÅëÈ­_Áý°èÇ¥°ÇÃàºÐ" xfId="1975"/>
    <cellStyle name="AeE­_Ay°eC￥°CAaºÐ_세척장치비용및손료산출" xfId="8178"/>
    <cellStyle name="ÅëÈ­_Áý°èÇ¥°ÇÃàºÐ_세척장치비용및손료산출" xfId="8179"/>
    <cellStyle name="AeE­_Ay°eC￥°CAaºÐ_예산내역서" xfId="8180"/>
    <cellStyle name="ÅëÈ­_Áý°èÇ¥°ÇÃàºÐ_예산내역서" xfId="8181"/>
    <cellStyle name="AeE­_Ay°eC￥°CAaºÐ_예산내역서(PTA Area)_v22-1" xfId="8182"/>
    <cellStyle name="ÅëÈ­_Áý°èÇ¥°ÇÃàºÐ_예산내역서(PTA Area)_v22-1" xfId="8183"/>
    <cellStyle name="AeE­_Ay°eC￥°CAaºÐ_예산내역서(PTA Area)_v24(1)" xfId="8184"/>
    <cellStyle name="ÅëÈ­_Áý°èÇ¥°ÇÃàºÐ_예산내역서(PTA Area)_v24(1)" xfId="8185"/>
    <cellStyle name="AeE­_Ay°eC￥°CAaºÐ_예산내역서(PTA Area)_v24(1)_건축공사" xfId="8186"/>
    <cellStyle name="ÅëÈ­_Áý°èÇ¥°ÇÃàºÐ_예산내역서(PTA Area)_v24(1)_건축공사" xfId="8187"/>
    <cellStyle name="AeE­_Ay°eC￥°CAaºÐ_예산내역서(PTA Area)_v24(1)_예산내역서(용현동)_v1" xfId="8188"/>
    <cellStyle name="ÅëÈ­_Áý°èÇ¥°ÇÃàºÐ_예산내역서(PTA Area)_v24(1)_예산내역서(용현동)_v1" xfId="8189"/>
    <cellStyle name="AeE­_Ay°eC￥°CAaºÐ_예산내역서(PTA Area)_v24(1)_용현동(1m3-금액산출)v7" xfId="8190"/>
    <cellStyle name="ÅëÈ­_Áý°èÇ¥°ÇÃàºÐ_예산내역서(PTA Area)_v24(1)_용현동(1m3-금액산출)v7" xfId="8191"/>
    <cellStyle name="AeE­_Ay°eC￥°CAaºÐ_예산내역서(용현동)_v1" xfId="8192"/>
    <cellStyle name="ÅëÈ­_Áý°èÇ¥°ÇÃàºÐ_예산내역서(용현동)_v1" xfId="8193"/>
    <cellStyle name="AeE­_Ay°eC￥°CAaºÐ_예산내역서(폐기물포함)" xfId="8194"/>
    <cellStyle name="ÅëÈ­_Áý°èÇ¥°ÇÃàºÐ_예산내역서(폐기물포함)" xfId="8195"/>
    <cellStyle name="AeE­_Ay°eC￥°CAaºÐ_예산내역서(폐기물포함)_건축공사" xfId="8196"/>
    <cellStyle name="ÅëÈ­_Áý°èÇ¥°ÇÃàºÐ_예산내역서(폐기물포함)_건축공사" xfId="8197"/>
    <cellStyle name="AeE­_Ay°eC￥°CAaºÐ_예산내역서(폐기물포함)_예산내역서(용현동)_v1" xfId="8198"/>
    <cellStyle name="ÅëÈ­_Áý°èÇ¥°ÇÃàºÐ_예산내역서(폐기물포함)_예산내역서(용현동)_v1" xfId="8199"/>
    <cellStyle name="AeE­_Ay°eC￥°CAaºÐ_예산내역서(폐기물포함)_용현동(1m3-금액산출)v7" xfId="8200"/>
    <cellStyle name="ÅëÈ­_Áý°èÇ¥°ÇÃàºÐ_예산내역서(폐기물포함)_용현동(1m3-금액산출)v7" xfId="8201"/>
    <cellStyle name="AeE­_Ay°eC￥°CAaºÐ_예산내역서_건축공사" xfId="8202"/>
    <cellStyle name="ÅëÈ­_Áý°èÇ¥°ÇÃàºÐ_예산내역서_건축공사" xfId="8203"/>
    <cellStyle name="AeE­_Ay°eC￥°CAaºÐ_예산내역서_예산내역서(용현동)_v1" xfId="8204"/>
    <cellStyle name="ÅëÈ­_Áý°èÇ¥°ÇÃàºÐ_예산내역서_예산내역서(용현동)_v1" xfId="8205"/>
    <cellStyle name="AeE­_Ay°eC￥°CAaºÐ_예산내역서_용현동(1m3-금액산출)v7" xfId="8206"/>
    <cellStyle name="ÅëÈ­_Áý°èÇ¥°ÇÃàºÐ_예산내역서_용현동(1m3-금액산출)v7" xfId="8207"/>
    <cellStyle name="AeE­_Ay°eC￥°CAaºÐ_용현동(1m3-금액산출)v7" xfId="8208"/>
    <cellStyle name="ÅëÈ­_Áý°èÇ¥°ÇÃàºÐ_용현동(1m3-금액산출)v7" xfId="8209"/>
    <cellStyle name="AeE­_Ay°eC￥°CAaºÐ_전지역" xfId="8210"/>
    <cellStyle name="ÅëÈ­_Áý°èÇ¥°ÇÃàºÐ_전지역" xfId="8211"/>
    <cellStyle name="AeE­_Ay°eC￥°CAaºÐ_전지역_건축공사" xfId="8212"/>
    <cellStyle name="ÅëÈ­_Áý°èÇ¥°ÇÃàºÐ_전지역_건축공사" xfId="8213"/>
    <cellStyle name="AeE­_Ay°eC￥°CAaºÐ_전지역_예산내역서(용현동)_v1" xfId="8214"/>
    <cellStyle name="ÅëÈ­_Áý°èÇ¥°ÇÃàºÐ_전지역_예산내역서(용현동)_v1" xfId="8215"/>
    <cellStyle name="AeE­_Ay°eC￥°CAaºÐ_전지역_용현동(1m3-금액산출)v7" xfId="8216"/>
    <cellStyle name="ÅëÈ­_Áý°èÇ¥°ÇÃàºÐ_전지역_용현동(1m3-금액산출)v7" xfId="8217"/>
    <cellStyle name="AeE­_Ay°eC￥°CAaºÐ_준공내역서(1차년도)" xfId="8218"/>
    <cellStyle name="ÅëÈ­_Áý°èÇ¥°ÇÃàºÐ_준공내역서(1차년도)" xfId="8219"/>
    <cellStyle name="AeE­_Ay°eC￥°CAaºÐ_준공내역서(1차년도)_건축공사" xfId="8220"/>
    <cellStyle name="ÅëÈ­_Áý°èÇ¥°ÇÃàºÐ_준공내역서(1차년도)_건축공사" xfId="8221"/>
    <cellStyle name="AeE­_Ay°eC￥°CAaºÐ_준공내역서(1차년도)_예산내역서(용현동)_v1" xfId="8222"/>
    <cellStyle name="ÅëÈ­_Áý°èÇ¥°ÇÃàºÐ_준공내역서(1차년도)_예산내역서(용현동)_v1" xfId="8223"/>
    <cellStyle name="AeE­_Ay°eC￥°CAaºÐ_준공내역서(1차년도)_용현동(1m3-금액산출)v7" xfId="8224"/>
    <cellStyle name="ÅëÈ­_Áý°èÇ¥°ÇÃàºÐ_준공내역서(1차년도)_용현동(1m3-금액산출)v7" xfId="8225"/>
    <cellStyle name="AeE­_Ay°eC￥°CAaºÐ_지역구분 에코견적(1230)" xfId="8226"/>
    <cellStyle name="ÅëÈ­_Áý°èÇ¥°ÇÃàºÐ_지역구분 에코견적(1230)" xfId="8227"/>
    <cellStyle name="AeE­_Ay°eC￥°CAaºÐ_지역구분 에코견적(1230)_건축공사" xfId="8228"/>
    <cellStyle name="ÅëÈ­_Áý°èÇ¥°ÇÃàºÐ_지역구분 에코견적(1230)_건축공사" xfId="8229"/>
    <cellStyle name="AeE­_Ay°eC￥°CAaºÐ_지역구분 에코견적(1230)_예산내역서(용현동)_v1" xfId="8230"/>
    <cellStyle name="ÅëÈ­_Áý°èÇ¥°ÇÃàºÐ_지역구분 에코견적(1230)_예산내역서(용현동)_v1" xfId="8231"/>
    <cellStyle name="AeE­_Ay°eC￥°CAaºÐ_지역구분 에코견적(1230)_용현동(1m3-금액산출)v7" xfId="8232"/>
    <cellStyle name="ÅëÈ­_Áý°èÇ¥°ÇÃàºÐ_지역구분 에코견적(1230)_용현동(1m3-금액산출)v7" xfId="8233"/>
    <cellStyle name="AeE­_BOM°eAa" xfId="1976"/>
    <cellStyle name="ÅëÈ­_BOM°èÀå" xfId="1977"/>
    <cellStyle name="AeE­_BOM°eAa_세척장치비용및손료산출" xfId="8234"/>
    <cellStyle name="ÅëÈ­_BOM°èÀå_세척장치비용및손료산출" xfId="8235"/>
    <cellStyle name="AeE­_BOM°eAa_예산내역서" xfId="8236"/>
    <cellStyle name="ÅëÈ­_BOM°èÀå_예산내역서" xfId="8237"/>
    <cellStyle name="AeE­_BOM°eAa_예산내역서(PTA Area)_v22-1" xfId="8238"/>
    <cellStyle name="ÅëÈ­_BOM°èÀå_예산내역서(PTA Area)_v22-1" xfId="8239"/>
    <cellStyle name="AeE­_BOM°eAa_예산내역서(PTA Area)_v24(1)" xfId="8240"/>
    <cellStyle name="ÅëÈ­_BOM°èÀå_예산내역서(PTA Area)_v24(1)" xfId="8241"/>
    <cellStyle name="AeE­_BOM°eAa_예산내역서(PTA Area)_v24(1)_건축공사" xfId="8242"/>
    <cellStyle name="ÅëÈ­_BOM°èÀå_예산내역서(PTA Area)_v24(1)_건축공사" xfId="8243"/>
    <cellStyle name="AeE­_BOM°eAa_예산내역서(PTA Area)_v24(1)_예산내역서(용현동)_v1" xfId="8244"/>
    <cellStyle name="ÅëÈ­_BOM°èÀå_예산내역서(PTA Area)_v24(1)_예산내역서(용현동)_v1" xfId="8245"/>
    <cellStyle name="AeE­_BOM°eAa_예산내역서(PTA Area)_v24(1)_용현동(1m3-금액산출)v7" xfId="8246"/>
    <cellStyle name="ÅëÈ­_BOM°èÀå_예산내역서(PTA Area)_v24(1)_용현동(1m3-금액산출)v7" xfId="8247"/>
    <cellStyle name="AeE­_BOM°eAa_예산내역서(용현동)_v1" xfId="8248"/>
    <cellStyle name="ÅëÈ­_BOM°èÀå_예산내역서(용현동)_v1" xfId="8249"/>
    <cellStyle name="AeE­_BOM°eAa_예산내역서(폐기물포함)" xfId="8250"/>
    <cellStyle name="ÅëÈ­_BOM°èÀå_예산내역서(폐기물포함)" xfId="8251"/>
    <cellStyle name="AeE­_BOM°eAa_예산내역서(폐기물포함)_건축공사" xfId="8252"/>
    <cellStyle name="ÅëÈ­_BOM°èÀå_예산내역서(폐기물포함)_건축공사" xfId="8253"/>
    <cellStyle name="AeE­_BOM°eAa_예산내역서(폐기물포함)_예산내역서(용현동)_v1" xfId="8254"/>
    <cellStyle name="ÅëÈ­_BOM°èÀå_예산내역서(폐기물포함)_예산내역서(용현동)_v1" xfId="8255"/>
    <cellStyle name="AeE­_BOM°eAa_예산내역서(폐기물포함)_용현동(1m3-금액산출)v7" xfId="8256"/>
    <cellStyle name="ÅëÈ­_BOM°èÀå_예산내역서(폐기물포함)_용현동(1m3-금액산출)v7" xfId="8257"/>
    <cellStyle name="AeE­_BOM°eAa_예산내역서_건축공사" xfId="8258"/>
    <cellStyle name="ÅëÈ­_BOM°èÀå_예산내역서_건축공사" xfId="8259"/>
    <cellStyle name="AeE­_BOM°eAa_예산내역서_예산내역서(용현동)_v1" xfId="8260"/>
    <cellStyle name="ÅëÈ­_BOM°èÀå_예산내역서_예산내역서(용현동)_v1" xfId="8261"/>
    <cellStyle name="AeE­_BOM°eAa_예산내역서_용현동(1m3-금액산출)v7" xfId="8262"/>
    <cellStyle name="ÅëÈ­_BOM°èÀå_예산내역서_용현동(1m3-금액산출)v7" xfId="8263"/>
    <cellStyle name="AeE­_BOM°eAa_용현동(1m3-금액산출)v7" xfId="8264"/>
    <cellStyle name="ÅëÈ­_BOM°èÀå_용현동(1m3-금액산출)v7" xfId="8265"/>
    <cellStyle name="AeE­_BOM°eAa_전지역" xfId="8266"/>
    <cellStyle name="ÅëÈ­_BOM°èÀå_전지역" xfId="8267"/>
    <cellStyle name="AeE­_BOM°eAa_전지역_건축공사" xfId="8268"/>
    <cellStyle name="ÅëÈ­_BOM°èÀå_전지역_건축공사" xfId="8269"/>
    <cellStyle name="AeE­_BOM°eAa_전지역_예산내역서(용현동)_v1" xfId="8270"/>
    <cellStyle name="ÅëÈ­_BOM°èÀå_전지역_예산내역서(용현동)_v1" xfId="8271"/>
    <cellStyle name="AeE­_BOM°eAa_전지역_용현동(1m3-금액산출)v7" xfId="8272"/>
    <cellStyle name="ÅëÈ­_BOM°èÀå_전지역_용현동(1m3-금액산출)v7" xfId="8273"/>
    <cellStyle name="AeE­_BOM°eAa_준공내역서(1차년도)" xfId="8274"/>
    <cellStyle name="ÅëÈ­_BOM°èÀå_준공내역서(1차년도)" xfId="8275"/>
    <cellStyle name="AeE­_BOM°eAa_준공내역서(1차년도)_건축공사" xfId="8276"/>
    <cellStyle name="ÅëÈ­_BOM°èÀå_준공내역서(1차년도)_건축공사" xfId="8277"/>
    <cellStyle name="AeE­_BOM°eAa_준공내역서(1차년도)_예산내역서(용현동)_v1" xfId="8278"/>
    <cellStyle name="ÅëÈ­_BOM°èÀå_준공내역서(1차년도)_예산내역서(용현동)_v1" xfId="8279"/>
    <cellStyle name="AeE­_BOM°eAa_준공내역서(1차년도)_용현동(1m3-금액산출)v7" xfId="8280"/>
    <cellStyle name="ÅëÈ­_BOM°èÀå_준공내역서(1차년도)_용현동(1m3-금액산출)v7" xfId="8281"/>
    <cellStyle name="AeE­_BOM°eAa_지역구분 에코견적(1230)" xfId="8282"/>
    <cellStyle name="ÅëÈ­_BOM°èÀå_지역구분 에코견적(1230)" xfId="8283"/>
    <cellStyle name="AeE­_BOM°eAa_지역구분 에코견적(1230)_건축공사" xfId="8284"/>
    <cellStyle name="ÅëÈ­_BOM°èÀå_지역구분 에코견적(1230)_건축공사" xfId="8285"/>
    <cellStyle name="AeE­_BOM°eAa_지역구분 에코견적(1230)_예산내역서(용현동)_v1" xfId="8286"/>
    <cellStyle name="ÅëÈ­_BOM°èÀå_지역구분 에코견적(1230)_예산내역서(용현동)_v1" xfId="8287"/>
    <cellStyle name="AeE­_BOM°eAa_지역구분 에코견적(1230)_용현동(1m3-금액산출)v7" xfId="8288"/>
    <cellStyle name="ÅëÈ­_BOM°èÀå_지역구분 에코견적(1230)_용현동(1m3-금액산출)v7" xfId="8289"/>
    <cellStyle name="AeE­_INQUIRY ¿μ¾÷AßAø " xfId="1978"/>
    <cellStyle name="ÅëÈ­_kc-elec system check list" xfId="1979"/>
    <cellStyle name="AeE­_laroux_1" xfId="1980"/>
    <cellStyle name="ÅëÈ­_laroux_1" xfId="1981"/>
    <cellStyle name="AeE­_laroux_1_근거v1" xfId="8290"/>
    <cellStyle name="ÅëÈ­_laroux_1_근거v1" xfId="8291"/>
    <cellStyle name="AeE­_laroux_1_세척장치비용및손료산출" xfId="8292"/>
    <cellStyle name="ÅëÈ­_laroux_1_세척장치비용및손료산출" xfId="8293"/>
    <cellStyle name="AeE­_laroux_1_예산내역서" xfId="8294"/>
    <cellStyle name="ÅëÈ­_laroux_1_예산내역서" xfId="8295"/>
    <cellStyle name="AeE­_laroux_1_예산내역서(PTA Area)_v22-1" xfId="8296"/>
    <cellStyle name="ÅëÈ­_laroux_1_예산내역서(PTA Area)_v22-1" xfId="8297"/>
    <cellStyle name="AeE­_laroux_1_예산내역서(PTA Area)_v24(1)" xfId="8298"/>
    <cellStyle name="ÅëÈ­_laroux_1_예산내역서(PTA Area)_v24(1)" xfId="8299"/>
    <cellStyle name="AeE­_laroux_1_예산내역서(PTA Area)_v24(1)_건축공사" xfId="8300"/>
    <cellStyle name="ÅëÈ­_laroux_1_예산내역서(PTA Area)_v24(1)_건축공사" xfId="8301"/>
    <cellStyle name="AeE­_laroux_1_예산내역서(PTA Area)_v24(1)_예산내역서(용현동)_v1" xfId="8302"/>
    <cellStyle name="ÅëÈ­_laroux_1_예산내역서(PTA Area)_v24(1)_예산내역서(용현동)_v1" xfId="8303"/>
    <cellStyle name="AeE­_laroux_1_예산내역서(PTA Area)_v24(1)_용현동(1m3-금액산출)v7" xfId="8304"/>
    <cellStyle name="ÅëÈ­_laroux_1_예산내역서(PTA Area)_v24(1)_용현동(1m3-금액산출)v7" xfId="8305"/>
    <cellStyle name="AeE­_laroux_1_예산내역서(PTA Area)_v24(1)_토양경작장장 건축공사_2" xfId="8306"/>
    <cellStyle name="ÅëÈ­_laroux_1_예산내역서(PTA Area)_v24(1)_토양경작장장 건축공사_2" xfId="8307"/>
    <cellStyle name="AeE­_laroux_1_예산내역서(용현동)_v1" xfId="8308"/>
    <cellStyle name="ÅëÈ­_laroux_1_예산내역서(용현동)_v1" xfId="8309"/>
    <cellStyle name="AeE­_laroux_1_예산내역서(폐기물포함)" xfId="8310"/>
    <cellStyle name="ÅëÈ­_laroux_1_예산내역서(폐기물포함)" xfId="8311"/>
    <cellStyle name="AeE­_laroux_1_예산내역서(폐기물포함)_건축공사" xfId="8312"/>
    <cellStyle name="ÅëÈ­_laroux_1_예산내역서(폐기물포함)_건축공사" xfId="8313"/>
    <cellStyle name="AeE­_laroux_1_예산내역서(폐기물포함)_예산내역서(용현동)_v1" xfId="8314"/>
    <cellStyle name="ÅëÈ­_laroux_1_예산내역서(폐기물포함)_예산내역서(용현동)_v1" xfId="8315"/>
    <cellStyle name="AeE­_laroux_1_예산내역서(폐기물포함)_용현동(1m3-금액산출)v7" xfId="8316"/>
    <cellStyle name="ÅëÈ­_laroux_1_예산내역서(폐기물포함)_용현동(1m3-금액산출)v7" xfId="8317"/>
    <cellStyle name="AeE­_laroux_1_예산내역서(폐기물포함)_토양경작장장 건축공사_2" xfId="8318"/>
    <cellStyle name="ÅëÈ­_laroux_1_예산내역서(폐기물포함)_토양경작장장 건축공사_2" xfId="8319"/>
    <cellStyle name="AeE­_laroux_1_예산내역서_건축공사" xfId="8320"/>
    <cellStyle name="ÅëÈ­_laroux_1_예산내역서_건축공사" xfId="8321"/>
    <cellStyle name="AeE­_laroux_1_예산내역서_예산내역서(용현동)_v1" xfId="8322"/>
    <cellStyle name="ÅëÈ­_laroux_1_예산내역서_예산내역서(용현동)_v1" xfId="8323"/>
    <cellStyle name="AeE­_laroux_1_예산내역서_용현동(1m3-금액산출)v7" xfId="8324"/>
    <cellStyle name="ÅëÈ­_laroux_1_예산내역서_용현동(1m3-금액산출)v7" xfId="8325"/>
    <cellStyle name="AeE­_laroux_1_예산내역서_토양경작장장 건축공사_2" xfId="8326"/>
    <cellStyle name="ÅëÈ­_laroux_1_예산내역서_토양경작장장 건축공사_2" xfId="8327"/>
    <cellStyle name="AeE­_laroux_1_용현동(1m3-금액산출)v7" xfId="8328"/>
    <cellStyle name="ÅëÈ­_laroux_1_용현동(1m3-금액산출)v7" xfId="8329"/>
    <cellStyle name="AeE­_laroux_1_전지역" xfId="8330"/>
    <cellStyle name="ÅëÈ­_laroux_1_전지역" xfId="8331"/>
    <cellStyle name="AeE­_laroux_1_전지역_건축공사" xfId="8332"/>
    <cellStyle name="ÅëÈ­_laroux_1_전지역_건축공사" xfId="8333"/>
    <cellStyle name="AeE­_laroux_1_전지역_예산내역서(용현동)_v1" xfId="8334"/>
    <cellStyle name="ÅëÈ­_laroux_1_전지역_예산내역서(용현동)_v1" xfId="8335"/>
    <cellStyle name="AeE­_laroux_1_전지역_용현동(1m3-금액산출)v7" xfId="8336"/>
    <cellStyle name="ÅëÈ­_laroux_1_전지역_용현동(1m3-금액산출)v7" xfId="8337"/>
    <cellStyle name="AeE­_laroux_1_전지역_토양경작장장 건축공사_2" xfId="8338"/>
    <cellStyle name="ÅëÈ­_laroux_1_전지역_토양경작장장 건축공사_2" xfId="8339"/>
    <cellStyle name="AeE­_laroux_1_준공내역서(1차년도)" xfId="8340"/>
    <cellStyle name="ÅëÈ­_laroux_1_준공내역서(1차년도)" xfId="8341"/>
    <cellStyle name="AeE­_laroux_1_준공내역서(1차년도)_건축공사" xfId="8342"/>
    <cellStyle name="ÅëÈ­_laroux_1_준공내역서(1차년도)_건축공사" xfId="8343"/>
    <cellStyle name="AeE­_laroux_1_준공내역서(1차년도)_예산내역서(용현동)_v1" xfId="8344"/>
    <cellStyle name="ÅëÈ­_laroux_1_준공내역서(1차년도)_예산내역서(용현동)_v1" xfId="8345"/>
    <cellStyle name="AeE­_laroux_1_준공내역서(1차년도)_용현동(1m3-금액산출)v7" xfId="8346"/>
    <cellStyle name="ÅëÈ­_laroux_1_준공내역서(1차년도)_용현동(1m3-금액산출)v7" xfId="8347"/>
    <cellStyle name="AeE­_laroux_1_준공내역서(1차년도)_토양경작장장 건축공사_2" xfId="8348"/>
    <cellStyle name="ÅëÈ­_laroux_1_준공내역서(1차년도)_토양경작장장 건축공사_2" xfId="8349"/>
    <cellStyle name="AeE­_laroux_1_지역구분 에코견적(1230)" xfId="8350"/>
    <cellStyle name="ÅëÈ­_laroux_1_지역구분 에코견적(1230)" xfId="8351"/>
    <cellStyle name="AeE­_laroux_1_지역구분 에코견적(1230)_건축공사" xfId="8352"/>
    <cellStyle name="ÅëÈ­_laroux_1_지역구분 에코견적(1230)_건축공사" xfId="8353"/>
    <cellStyle name="AeE­_laroux_1_지역구분 에코견적(1230)_예산내역서(용현동)_v1" xfId="8354"/>
    <cellStyle name="ÅëÈ­_laroux_1_지역구분 에코견적(1230)_예산내역서(용현동)_v1" xfId="8355"/>
    <cellStyle name="AeE­_laroux_1_지역구분 에코견적(1230)_용현동(1m3-금액산출)v7" xfId="8356"/>
    <cellStyle name="ÅëÈ­_laroux_1_지역구분 에코견적(1230)_용현동(1m3-금액산출)v7" xfId="8357"/>
    <cellStyle name="AeE­_laroux_1_지역구분 에코견적(1230)_토양경작장장 건축공사_2" xfId="8358"/>
    <cellStyle name="ÅëÈ­_laroux_1_지역구분 에코견적(1230)_토양경작장장 건축공사_2" xfId="8359"/>
    <cellStyle name="AeE­_laroux_1_지역구분 에코실행(0113)" xfId="8360"/>
    <cellStyle name="ÅëÈ­_laroux_1_지역구분 에코실행(0113)" xfId="8361"/>
    <cellStyle name="AeE­_laroux_2" xfId="1982"/>
    <cellStyle name="ÅëÈ­_laroux_2" xfId="1983"/>
    <cellStyle name="AeE­_laroux_근거v1" xfId="8362"/>
    <cellStyle name="ÅëÈ­_laroux_근거v1" xfId="8363"/>
    <cellStyle name="AeE­_laroux_세척장치비용및손료산출" xfId="8364"/>
    <cellStyle name="ÅëÈ­_laroux_세척장치비용및손료산출" xfId="8365"/>
    <cellStyle name="AeE­_laroux_예산내역서" xfId="8366"/>
    <cellStyle name="ÅëÈ­_laroux_예산내역서" xfId="8367"/>
    <cellStyle name="AeE­_laroux_예산내역서(용현동)_v1" xfId="8368"/>
    <cellStyle name="ÅëÈ­_laroux_예산내역서(용현동)_v1" xfId="8369"/>
    <cellStyle name="AeE­_laroux_용현동(1m3-금액산출)v7" xfId="8370"/>
    <cellStyle name="ÅëÈ­_laroux_용현동(1m3-금액산출)v7" xfId="8371"/>
    <cellStyle name="AeE­_laroux_지역구분 에코실행(0113)" xfId="8372"/>
    <cellStyle name="ÅëÈ­_laroux_지역구분 에코실행(0113)" xfId="8373"/>
    <cellStyle name="AeE­_º≫¼± ±æ¾i±uºI ¼o·R Ay°eC￥ " xfId="1984"/>
    <cellStyle name="ÅëÈ­_RESULTS" xfId="8374"/>
    <cellStyle name="AeE­_Sheet1" xfId="8375"/>
    <cellStyle name="ÅëÈ­_Sheet1" xfId="1985"/>
    <cellStyle name="AeE­_Sheet1_세척장치비용및손료산출" xfId="8376"/>
    <cellStyle name="ÅëÈ­_Sheet1_세척장치비용및손료산출" xfId="8377"/>
    <cellStyle name="AeE­_Sheet1_예산내역서" xfId="8378"/>
    <cellStyle name="ÅëÈ­_Sheet1_예산내역서" xfId="8379"/>
    <cellStyle name="AeE­_Sheet1_예산내역서(PTA Area)_v22-1" xfId="8380"/>
    <cellStyle name="ÅëÈ­_Sheet1_예산내역서(PTA Area)_v22-1" xfId="8381"/>
    <cellStyle name="AeE­_Sheet1_예산내역서(PTA Area)_v24(1)" xfId="8382"/>
    <cellStyle name="ÅëÈ­_Sheet1_예산내역서(PTA Area)_v24(1)" xfId="8383"/>
    <cellStyle name="AeE­_Sheet1_예산내역서(PTA Area)_v24(1)_건축공사" xfId="8384"/>
    <cellStyle name="ÅëÈ­_Sheet1_예산내역서(PTA Area)_v24(1)_건축공사" xfId="8385"/>
    <cellStyle name="AeE­_Sheet1_예산내역서(PTA Area)_v24(1)_예산내역서(용현동)_v1" xfId="8386"/>
    <cellStyle name="ÅëÈ­_Sheet1_예산내역서(PTA Area)_v24(1)_예산내역서(용현동)_v1" xfId="8387"/>
    <cellStyle name="AeE­_Sheet1_예산내역서(PTA Area)_v24(1)_용현동(1m3-금액산출)v7" xfId="8388"/>
    <cellStyle name="ÅëÈ­_Sheet1_예산내역서(PTA Area)_v24(1)_용현동(1m3-금액산출)v7" xfId="8389"/>
    <cellStyle name="AeE­_Sheet1_예산내역서(용현동)_v1" xfId="8390"/>
    <cellStyle name="ÅëÈ­_Sheet1_예산내역서(용현동)_v1" xfId="8391"/>
    <cellStyle name="AeE­_Sheet1_예산내역서(폐기물포함)" xfId="8392"/>
    <cellStyle name="ÅëÈ­_Sheet1_예산내역서(폐기물포함)" xfId="8393"/>
    <cellStyle name="AeE­_Sheet1_예산내역서(폐기물포함)_건축공사" xfId="8394"/>
    <cellStyle name="ÅëÈ­_Sheet1_예산내역서(폐기물포함)_건축공사" xfId="8395"/>
    <cellStyle name="AeE­_Sheet1_예산내역서(폐기물포함)_예산내역서(용현동)_v1" xfId="8396"/>
    <cellStyle name="ÅëÈ­_Sheet1_예산내역서(폐기물포함)_예산내역서(용현동)_v1" xfId="8397"/>
    <cellStyle name="AeE­_Sheet1_예산내역서(폐기물포함)_용현동(1m3-금액산출)v7" xfId="8398"/>
    <cellStyle name="ÅëÈ­_Sheet1_예산내역서(폐기물포함)_용현동(1m3-금액산출)v7" xfId="8399"/>
    <cellStyle name="AeE­_Sheet1_예산내역서_건축공사" xfId="8400"/>
    <cellStyle name="ÅëÈ­_Sheet1_예산내역서_건축공사" xfId="8401"/>
    <cellStyle name="AeE­_Sheet1_예산내역서_예산내역서(용현동)_v1" xfId="8402"/>
    <cellStyle name="ÅëÈ­_Sheet1_예산내역서_예산내역서(용현동)_v1" xfId="8403"/>
    <cellStyle name="AeE­_Sheet1_예산내역서_용현동(1m3-금액산출)v7" xfId="8404"/>
    <cellStyle name="ÅëÈ­_Sheet1_예산내역서_용현동(1m3-금액산출)v7" xfId="8405"/>
    <cellStyle name="AeE­_Sheet1_용현동(1m3-금액산출)v7" xfId="8406"/>
    <cellStyle name="ÅëÈ­_Sheet1_용현동(1m3-금액산출)v7" xfId="8407"/>
    <cellStyle name="AeE­_Sheet1_전지역" xfId="8408"/>
    <cellStyle name="ÅëÈ­_Sheet1_전지역" xfId="8409"/>
    <cellStyle name="AeE­_Sheet1_전지역_건축공사" xfId="8410"/>
    <cellStyle name="ÅëÈ­_Sheet1_전지역_건축공사" xfId="8411"/>
    <cellStyle name="AeE­_Sheet1_전지역_예산내역서(용현동)_v1" xfId="8412"/>
    <cellStyle name="ÅëÈ­_Sheet1_전지역_예산내역서(용현동)_v1" xfId="8413"/>
    <cellStyle name="AeE­_Sheet1_전지역_용현동(1m3-금액산출)v7" xfId="8414"/>
    <cellStyle name="ÅëÈ­_Sheet1_전지역_용현동(1m3-금액산출)v7" xfId="8415"/>
    <cellStyle name="AeE­_Sheet1_준공내역서(1차년도)" xfId="8416"/>
    <cellStyle name="ÅëÈ­_Sheet1_준공내역서(1차년도)" xfId="8417"/>
    <cellStyle name="AeE­_Sheet1_준공내역서(1차년도)_건축공사" xfId="8418"/>
    <cellStyle name="ÅëÈ­_Sheet1_준공내역서(1차년도)_건축공사" xfId="8419"/>
    <cellStyle name="AeE­_Sheet1_준공내역서(1차년도)_예산내역서(용현동)_v1" xfId="8420"/>
    <cellStyle name="ÅëÈ­_Sheet1_준공내역서(1차년도)_예산내역서(용현동)_v1" xfId="8421"/>
    <cellStyle name="AeE­_Sheet1_준공내역서(1차년도)_용현동(1m3-금액산출)v7" xfId="8422"/>
    <cellStyle name="ÅëÈ­_Sheet1_준공내역서(1차년도)_용현동(1m3-금액산출)v7" xfId="8423"/>
    <cellStyle name="AeE­_Sheet1_지역구분 에코견적(1230)" xfId="8424"/>
    <cellStyle name="ÅëÈ­_Sheet1_지역구분 에코견적(1230)" xfId="8425"/>
    <cellStyle name="AeE­_Sheet1_지역구분 에코견적(1230)_건축공사" xfId="8426"/>
    <cellStyle name="ÅëÈ­_Sheet1_지역구분 에코견적(1230)_건축공사" xfId="8427"/>
    <cellStyle name="AeE­_Sheet1_지역구분 에코견적(1230)_예산내역서(용현동)_v1" xfId="8428"/>
    <cellStyle name="ÅëÈ­_Sheet1_지역구분 에코견적(1230)_예산내역서(용현동)_v1" xfId="8429"/>
    <cellStyle name="AeE­_Sheet1_지역구분 에코견적(1230)_용현동(1m3-금액산출)v7" xfId="8430"/>
    <cellStyle name="ÅëÈ­_Sheet1_지역구분 에코견적(1230)_용현동(1m3-금액산출)v7" xfId="8431"/>
    <cellStyle name="Aee¡" xfId="8432"/>
    <cellStyle name="Aee¡ " xfId="1986"/>
    <cellStyle name="AeE¡? [0]_INQUIRY ????¨?¡?A??A?ª " xfId="1987"/>
    <cellStyle name="AeE¡?_INQUIRY ????¨?¡?A??A?ª " xfId="1988"/>
    <cellStyle name="AeE¡© [0]_INQUIRY ¢¯¥ì¨ú¡ÀA©¬A©ª " xfId="1989"/>
    <cellStyle name="AeE¡©_INQUIRY ¢¯¥ì¨ú¡ÀA©¬A©ª " xfId="1990"/>
    <cellStyle name="AeE¡ⓒ [0]_¨uoAa¨oCAu " xfId="1991"/>
    <cellStyle name="AeE¡ⓒ_¨uoAa¨oCAu " xfId="1992"/>
    <cellStyle name="Aee¡er¡§i " xfId="1993"/>
    <cellStyle name="Aee¡erer " xfId="1994"/>
    <cellStyle name="Aee¡erer¡er " xfId="1995"/>
    <cellStyle name="Aee¡ererer " xfId="1996"/>
    <cellStyle name="Aee￠r " xfId="1997"/>
    <cellStyle name="Aee￠rer " xfId="1998"/>
    <cellStyle name="Aee￠rer￠r¡ " xfId="1999"/>
    <cellStyle name="Aee￠rerer " xfId="2000"/>
    <cellStyle name="Aee￠rererer " xfId="2001"/>
    <cellStyle name="Æu¼ " xfId="2002"/>
    <cellStyle name="ÆÛ¼¾Æ®" xfId="2003"/>
    <cellStyle name="ÆU¼¾ÆR" xfId="2004"/>
    <cellStyle name="ALIGNMENT" xfId="2005"/>
    <cellStyle name="args.style" xfId="2006"/>
    <cellStyle name="ariel 7" xfId="2007"/>
    <cellStyle name="Aþ" xfId="8433"/>
    <cellStyle name="Äþ" xfId="8434"/>
    <cellStyle name="Aþ " xfId="2008"/>
    <cellStyle name="Aþ_마곡보완" xfId="8435"/>
    <cellStyle name="Äþ_마곡보완" xfId="8436"/>
    <cellStyle name="Aþ_마곡보완_실행완성 (광교5)" xfId="8437"/>
    <cellStyle name="Äþ_마곡보완_실행완성 (광교5)" xfId="8438"/>
    <cellStyle name="Aþ_마곡보완_최종_실행내역작업(김포양촌5공구)" xfId="8439"/>
    <cellStyle name="Äþ_마곡보완_최종_실행내역작업(김포양촌5공구)" xfId="8440"/>
    <cellStyle name="Aþ_실행완성 (광교5)" xfId="8441"/>
    <cellStyle name="Äþ_실행완성 (광교5)" xfId="8442"/>
    <cellStyle name="Aþ_최종_실행내역작업(김포양촌5공구)" xfId="8443"/>
    <cellStyle name="Äþ_최종_실행내역작업(김포양촌5공구)" xfId="8444"/>
    <cellStyle name="Aþ¸" xfId="8445"/>
    <cellStyle name="Aþ¸ " xfId="2009"/>
    <cellStyle name="Aþ¸¶ [" xfId="8446"/>
    <cellStyle name="Äþ¸¶ [" xfId="8447"/>
    <cellStyle name="Aþ¸¶ [_마곡보완" xfId="8448"/>
    <cellStyle name="Äþ¸¶ [_마곡보완" xfId="8449"/>
    <cellStyle name="Aþ¸¶ [_마곡보완_실행완성 (광교5)" xfId="8450"/>
    <cellStyle name="Äþ¸¶ [_마곡보완_실행완성 (광교5)" xfId="8451"/>
    <cellStyle name="Aþ¸¶ [_마곡보완_최종_실행내역작업(김포양촌5공구)" xfId="8452"/>
    <cellStyle name="Äþ¸¶ [_마곡보완_최종_실행내역작업(김포양촌5공구)" xfId="8453"/>
    <cellStyle name="Aþ¸¶ [_실행완성 (광교5)" xfId="8454"/>
    <cellStyle name="Äþ¸¶ [_실행완성 (광교5)" xfId="8455"/>
    <cellStyle name="Aþ¸¶ [_최종_실행내역작업(김포양촌5공구)" xfId="8456"/>
    <cellStyle name="Äþ¸¶ [_최종_실행내역작업(김포양촌5공구)" xfId="8457"/>
    <cellStyle name="AÞ¸¶ [0]_ 2ÆAAþº° " xfId="2010"/>
    <cellStyle name="ÄÞ¸¶ [0]_¸ÅÃâ" xfId="2011"/>
    <cellStyle name="AÞ¸¶ [0]_¸n·I-±a°e" xfId="8458"/>
    <cellStyle name="ÄÞ¸¶ [0]_¸ñ·Ï-±â°è" xfId="8459"/>
    <cellStyle name="AÞ¸¶ [0]_¸n·I-±a°e_AIA§-es2A÷" xfId="2012"/>
    <cellStyle name="ÄÞ¸¶ [0]_¸ñ·Ï-±â°è_ÀÏÀ§-es2Â÷" xfId="2013"/>
    <cellStyle name="AÞ¸¶ [0]_¸n·I-±a°e_세척장치비용및손료산출" xfId="8460"/>
    <cellStyle name="ÄÞ¸¶ [0]_¸ñ·Ï-±â°è_세척장치비용및손료산출" xfId="8461"/>
    <cellStyle name="AÞ¸¶ [0]_¸n·I-±a°e_예산내역서" xfId="8462"/>
    <cellStyle name="ÄÞ¸¶ [0]_¸ñ·Ï-±â°è_예산내역서" xfId="8463"/>
    <cellStyle name="AÞ¸¶ [0]_¸n·I-±a°e_예산내역서(PTA Area)_v22-1" xfId="8464"/>
    <cellStyle name="ÄÞ¸¶ [0]_¸ñ·Ï-±â°è_예산내역서(PTA Area)_v22-1" xfId="8465"/>
    <cellStyle name="AÞ¸¶ [0]_¸n·I-±a°e_예산내역서(PTA Area)_v24(1)" xfId="8466"/>
    <cellStyle name="ÄÞ¸¶ [0]_¸ñ·Ï-±â°è_예산내역서(PTA Area)_v24(1)" xfId="8467"/>
    <cellStyle name="AÞ¸¶ [0]_¸n·I-±a°e_예산내역서(PTA Area)_v24(1)_건축공사" xfId="8468"/>
    <cellStyle name="ÄÞ¸¶ [0]_¸ñ·Ï-±â°è_예산내역서(PTA Area)_v24(1)_건축공사" xfId="8469"/>
    <cellStyle name="AÞ¸¶ [0]_¸n·I-±a°e_예산내역서(PTA Area)_v24(1)_예산내역서(용현동)_v1" xfId="8470"/>
    <cellStyle name="ÄÞ¸¶ [0]_¸ñ·Ï-±â°è_예산내역서(PTA Area)_v24(1)_예산내역서(용현동)_v1" xfId="8471"/>
    <cellStyle name="AÞ¸¶ [0]_¸n·I-±a°e_예산내역서(PTA Area)_v24(1)_용현동(1m3-금액산출)v7" xfId="8472"/>
    <cellStyle name="ÄÞ¸¶ [0]_¸ñ·Ï-±â°è_예산내역서(PTA Area)_v24(1)_용현동(1m3-금액산출)v7" xfId="8473"/>
    <cellStyle name="AÞ¸¶ [0]_¸n·I-±a°e_예산내역서(용현동)_v1" xfId="8474"/>
    <cellStyle name="ÄÞ¸¶ [0]_¸ñ·Ï-±â°è_예산내역서(용현동)_v1" xfId="8475"/>
    <cellStyle name="AÞ¸¶ [0]_¸n·I-±a°e_예산내역서(폐기물포함)" xfId="8476"/>
    <cellStyle name="ÄÞ¸¶ [0]_¸ñ·Ï-±â°è_예산내역서(폐기물포함)" xfId="8477"/>
    <cellStyle name="AÞ¸¶ [0]_¸n·I-±a°e_예산내역서(폐기물포함)_건축공사" xfId="8478"/>
    <cellStyle name="ÄÞ¸¶ [0]_¸ñ·Ï-±â°è_예산내역서(폐기물포함)_건축공사" xfId="8479"/>
    <cellStyle name="AÞ¸¶ [0]_¸n·I-±a°e_예산내역서(폐기물포함)_예산내역서(용현동)_v1" xfId="8480"/>
    <cellStyle name="ÄÞ¸¶ [0]_¸ñ·Ï-±â°è_예산내역서(폐기물포함)_예산내역서(용현동)_v1" xfId="8481"/>
    <cellStyle name="AÞ¸¶ [0]_¸n·I-±a°e_예산내역서(폐기물포함)_용현동(1m3-금액산출)v7" xfId="8482"/>
    <cellStyle name="ÄÞ¸¶ [0]_¸ñ·Ï-±â°è_예산내역서(폐기물포함)_용현동(1m3-금액산출)v7" xfId="8483"/>
    <cellStyle name="AÞ¸¶ [0]_¸n·I-±a°e_예산내역서_건축공사" xfId="8484"/>
    <cellStyle name="ÄÞ¸¶ [0]_¸ñ·Ï-±â°è_예산내역서_건축공사" xfId="8485"/>
    <cellStyle name="AÞ¸¶ [0]_¸n·I-±a°e_예산내역서_예산내역서(용현동)_v1" xfId="8486"/>
    <cellStyle name="ÄÞ¸¶ [0]_¸ñ·Ï-±â°è_예산내역서_예산내역서(용현동)_v1" xfId="8487"/>
    <cellStyle name="AÞ¸¶ [0]_¸n·I-±a°e_예산내역서_용현동(1m3-금액산출)v7" xfId="8488"/>
    <cellStyle name="ÄÞ¸¶ [0]_¸ñ·Ï-±â°è_예산내역서_용현동(1m3-금액산출)v7" xfId="8489"/>
    <cellStyle name="AÞ¸¶ [0]_¸n·I-±a°e_용현동(1m3-금액산출)v7" xfId="8490"/>
    <cellStyle name="ÄÞ¸¶ [0]_¸ñ·Ï-±â°è_용현동(1m3-금액산출)v7" xfId="8491"/>
    <cellStyle name="AÞ¸¶ [0]_¸n·I-±a°e_전지역" xfId="8492"/>
    <cellStyle name="ÄÞ¸¶ [0]_¸ñ·Ï-±â°è_전지역" xfId="8493"/>
    <cellStyle name="AÞ¸¶ [0]_¸n·I-±a°e_전지역_건축공사" xfId="8494"/>
    <cellStyle name="ÄÞ¸¶ [0]_¸ñ·Ï-±â°è_전지역_건축공사" xfId="8495"/>
    <cellStyle name="AÞ¸¶ [0]_¸n·I-±a°e_전지역_예산내역서(용현동)_v1" xfId="8496"/>
    <cellStyle name="ÄÞ¸¶ [0]_¸ñ·Ï-±â°è_전지역_예산내역서(용현동)_v1" xfId="8497"/>
    <cellStyle name="AÞ¸¶ [0]_¸n·I-±a°e_전지역_용현동(1m3-금액산출)v7" xfId="8498"/>
    <cellStyle name="ÄÞ¸¶ [0]_¸ñ·Ï-±â°è_전지역_용현동(1m3-금액산출)v7" xfId="8499"/>
    <cellStyle name="AÞ¸¶ [0]_¸n·I-±a°e_준공내역서(1차년도)" xfId="8500"/>
    <cellStyle name="ÄÞ¸¶ [0]_¸ñ·Ï-±â°è_준공내역서(1차년도)" xfId="8501"/>
    <cellStyle name="AÞ¸¶ [0]_¸n·I-±a°e_준공내역서(1차년도)_건축공사" xfId="8502"/>
    <cellStyle name="ÄÞ¸¶ [0]_¸ñ·Ï-±â°è_준공내역서(1차년도)_건축공사" xfId="8503"/>
    <cellStyle name="AÞ¸¶ [0]_¸n·I-±a°e_준공내역서(1차년도)_예산내역서(용현동)_v1" xfId="8504"/>
    <cellStyle name="ÄÞ¸¶ [0]_¸ñ·Ï-±â°è_준공내역서(1차년도)_예산내역서(용현동)_v1" xfId="8505"/>
    <cellStyle name="AÞ¸¶ [0]_¸n·I-±a°e_준공내역서(1차년도)_용현동(1m3-금액산출)v7" xfId="8506"/>
    <cellStyle name="ÄÞ¸¶ [0]_¸ñ·Ï-±â°è_준공내역서(1차년도)_용현동(1m3-금액산출)v7" xfId="8507"/>
    <cellStyle name="AÞ¸¶ [0]_¸n·I-±a°e_지역구분 에코견적(1230)" xfId="8508"/>
    <cellStyle name="ÄÞ¸¶ [0]_¸ñ·Ï-±â°è_지역구분 에코견적(1230)" xfId="8509"/>
    <cellStyle name="AÞ¸¶ [0]_¸n·I-±a°e_지역구분 에코견적(1230)_건축공사" xfId="8510"/>
    <cellStyle name="ÄÞ¸¶ [0]_¸ñ·Ï-±â°è_지역구분 에코견적(1230)_건축공사" xfId="8511"/>
    <cellStyle name="AÞ¸¶ [0]_¸n·I-±a°e_지역구분 에코견적(1230)_예산내역서(용현동)_v1" xfId="8512"/>
    <cellStyle name="ÄÞ¸¶ [0]_¸ñ·Ï-±â°è_지역구분 에코견적(1230)_예산내역서(용현동)_v1" xfId="8513"/>
    <cellStyle name="AÞ¸¶ [0]_¸n·I-±a°e_지역구분 에코견적(1230)_용현동(1m3-금액산출)v7" xfId="8514"/>
    <cellStyle name="ÄÞ¸¶ [0]_¸ñ·Ï-±â°è_지역구분 에코견적(1230)_용현동(1m3-금액산출)v7" xfId="8515"/>
    <cellStyle name="AÞ¸¶ [0]_¸n-E?" xfId="2014"/>
    <cellStyle name="ÄÞ¸¶ [0]_¸ñ-È¯" xfId="2015"/>
    <cellStyle name="AÞ¸¶ [0]_±a°e-¸n·I" xfId="2016"/>
    <cellStyle name="ÄÞ¸¶ [0]_±â°è-¸ñ·Ï" xfId="2017"/>
    <cellStyle name="AÞ¸¶ [0]_±a°e¼³ºn-AIA§¸n·I " xfId="2018"/>
    <cellStyle name="ÄÞ¸¶ [0]_±â°è¼³ºñ-ÀÏÀ§¸ñ·Ï " xfId="2019"/>
    <cellStyle name="AÞ¸¶ [0]_±a°e¼³ºn-AIA§¸n·I _기계-밀양(최종)" xfId="8516"/>
    <cellStyle name="ÄÞ¸¶ [0]_±â°è¼³ºñ-ÀÏÀ§¸ñ·Ï _기계-밀양(최종)" xfId="8517"/>
    <cellStyle name="AÞ¸¶ [0]_±a°e¼³ºn-AIA§¸n·I _소각-기계(5차)" xfId="8518"/>
    <cellStyle name="ÄÞ¸¶ [0]_±â°è¼³ºñ-ÀÏÀ§¸ñ·Ï _소각-기계(5차)" xfId="8519"/>
    <cellStyle name="AÞ¸¶ [0]_±a°e¼³ºn-AIA§¸n·I _파주기계단가" xfId="8520"/>
    <cellStyle name="ÄÞ¸¶ [0]_±â°è¼³ºñ-ÀÏÀ§¸ñ·Ï _파주기계단가" xfId="8521"/>
    <cellStyle name="AÞ¸¶ [0]_°ø≫cºn¿¹≫e¼­" xfId="2020"/>
    <cellStyle name="ÄÞ¸¶ [0]_°ø¹®¾ç½Ä" xfId="2021"/>
    <cellStyle name="AÞ¸¶ [0]_¼oAI¼º " xfId="2022"/>
    <cellStyle name="ÄÞ¸¶ [0]_ÀÏ-±â" xfId="2023"/>
    <cellStyle name="AÞ¸¶ [0]_AIA§-es2A÷" xfId="2024"/>
    <cellStyle name="ÄÞ¸¶ [0]_ÀÏÀ§-es2Â÷" xfId="2025"/>
    <cellStyle name="AÞ¸¶ [0]_AIA§-es2A÷_세척장치비용및손료산출" xfId="8522"/>
    <cellStyle name="ÄÞ¸¶ [0]_ÀÏÀ§-es2Â÷_세척장치비용및손료산출" xfId="8523"/>
    <cellStyle name="AÞ¸¶ [0]_AIA§-es2A÷_예산내역서" xfId="8524"/>
    <cellStyle name="ÄÞ¸¶ [0]_ÀÏÀ§-es2Â÷_예산내역서" xfId="8525"/>
    <cellStyle name="AÞ¸¶ [0]_AIA§-es2A÷_예산내역서(PTA Area)_v22-1" xfId="8526"/>
    <cellStyle name="ÄÞ¸¶ [0]_ÀÏÀ§-es2Â÷_예산내역서(PTA Area)_v22-1" xfId="8527"/>
    <cellStyle name="AÞ¸¶ [0]_AIA§-es2A÷_예산내역서(PTA Area)_v24(1)" xfId="8528"/>
    <cellStyle name="ÄÞ¸¶ [0]_ÀÏÀ§-es2Â÷_예산내역서(PTA Area)_v24(1)" xfId="8529"/>
    <cellStyle name="AÞ¸¶ [0]_AIA§-es2A÷_예산내역서(PTA Area)_v24(1)_건축공사" xfId="8530"/>
    <cellStyle name="ÄÞ¸¶ [0]_ÀÏÀ§-es2Â÷_예산내역서(PTA Area)_v24(1)_건축공사" xfId="8531"/>
    <cellStyle name="AÞ¸¶ [0]_AIA§-es2A÷_예산내역서(PTA Area)_v24(1)_예산내역서(용현동)_v1" xfId="8532"/>
    <cellStyle name="ÄÞ¸¶ [0]_ÀÏÀ§-es2Â÷_예산내역서(PTA Area)_v24(1)_예산내역서(용현동)_v1" xfId="8533"/>
    <cellStyle name="AÞ¸¶ [0]_AIA§-es2A÷_예산내역서(PTA Area)_v24(1)_용현동(1m3-금액산출)v7" xfId="8534"/>
    <cellStyle name="ÄÞ¸¶ [0]_ÀÏÀ§-es2Â÷_예산내역서(PTA Area)_v24(1)_용현동(1m3-금액산출)v7" xfId="8535"/>
    <cellStyle name="AÞ¸¶ [0]_AIA§-es2A÷_예산내역서(용현동)_v1" xfId="8536"/>
    <cellStyle name="ÄÞ¸¶ [0]_ÀÏÀ§-es2Â÷_예산내역서(용현동)_v1" xfId="8537"/>
    <cellStyle name="AÞ¸¶ [0]_AIA§-es2A÷_예산내역서(폐기물포함)" xfId="8538"/>
    <cellStyle name="ÄÞ¸¶ [0]_ÀÏÀ§-es2Â÷_예산내역서(폐기물포함)" xfId="8539"/>
    <cellStyle name="AÞ¸¶ [0]_AIA§-es2A÷_예산내역서(폐기물포함)_건축공사" xfId="8540"/>
    <cellStyle name="ÄÞ¸¶ [0]_ÀÏÀ§-es2Â÷_예산내역서(폐기물포함)_건축공사" xfId="8541"/>
    <cellStyle name="AÞ¸¶ [0]_AIA§-es2A÷_예산내역서(폐기물포함)_예산내역서(용현동)_v1" xfId="8542"/>
    <cellStyle name="ÄÞ¸¶ [0]_ÀÏÀ§-es2Â÷_예산내역서(폐기물포함)_예산내역서(용현동)_v1" xfId="8543"/>
    <cellStyle name="AÞ¸¶ [0]_AIA§-es2A÷_예산내역서(폐기물포함)_용현동(1m3-금액산출)v7" xfId="8544"/>
    <cellStyle name="ÄÞ¸¶ [0]_ÀÏÀ§-es2Â÷_예산내역서(폐기물포함)_용현동(1m3-금액산출)v7" xfId="8545"/>
    <cellStyle name="AÞ¸¶ [0]_AIA§-es2A÷_예산내역서_건축공사" xfId="8546"/>
    <cellStyle name="ÄÞ¸¶ [0]_ÀÏÀ§-es2Â÷_예산내역서_건축공사" xfId="8547"/>
    <cellStyle name="AÞ¸¶ [0]_AIA§-es2A÷_예산내역서_예산내역서(용현동)_v1" xfId="8548"/>
    <cellStyle name="ÄÞ¸¶ [0]_ÀÏÀ§-es2Â÷_예산내역서_예산내역서(용현동)_v1" xfId="8549"/>
    <cellStyle name="AÞ¸¶ [0]_AIA§-es2A÷_예산내역서_용현동(1m3-금액산출)v7" xfId="8550"/>
    <cellStyle name="ÄÞ¸¶ [0]_ÀÏÀ§-es2Â÷_예산내역서_용현동(1m3-금액산출)v7" xfId="8551"/>
    <cellStyle name="AÞ¸¶ [0]_AIA§-es2A÷_용현동(1m3-금액산출)v7" xfId="8552"/>
    <cellStyle name="ÄÞ¸¶ [0]_ÀÏÀ§-es2Â÷_용현동(1m3-금액산출)v7" xfId="8553"/>
    <cellStyle name="AÞ¸¶ [0]_AIA§-es2A÷_전지역" xfId="8554"/>
    <cellStyle name="ÄÞ¸¶ [0]_ÀÏÀ§-es2Â÷_전지역" xfId="8555"/>
    <cellStyle name="AÞ¸¶ [0]_AIA§-es2A÷_전지역_건축공사" xfId="8556"/>
    <cellStyle name="ÄÞ¸¶ [0]_ÀÏÀ§-es2Â÷_전지역_건축공사" xfId="8557"/>
    <cellStyle name="AÞ¸¶ [0]_AIA§-es2A÷_전지역_예산내역서(용현동)_v1" xfId="8558"/>
    <cellStyle name="ÄÞ¸¶ [0]_ÀÏÀ§-es2Â÷_전지역_예산내역서(용현동)_v1" xfId="8559"/>
    <cellStyle name="AÞ¸¶ [0]_AIA§-es2A÷_전지역_용현동(1m3-금액산출)v7" xfId="8560"/>
    <cellStyle name="ÄÞ¸¶ [0]_ÀÏÀ§-es2Â÷_전지역_용현동(1m3-금액산출)v7" xfId="8561"/>
    <cellStyle name="AÞ¸¶ [0]_AIA§-es2A÷_준공내역서(1차년도)" xfId="8562"/>
    <cellStyle name="ÄÞ¸¶ [0]_ÀÏÀ§-es2Â÷_준공내역서(1차년도)" xfId="8563"/>
    <cellStyle name="AÞ¸¶ [0]_AIA§-es2A÷_준공내역서(1차년도)_건축공사" xfId="8564"/>
    <cellStyle name="ÄÞ¸¶ [0]_ÀÏÀ§-es2Â÷_준공내역서(1차년도)_건축공사" xfId="8565"/>
    <cellStyle name="AÞ¸¶ [0]_AIA§-es2A÷_준공내역서(1차년도)_예산내역서(용현동)_v1" xfId="8566"/>
    <cellStyle name="ÄÞ¸¶ [0]_ÀÏÀ§-es2Â÷_준공내역서(1차년도)_예산내역서(용현동)_v1" xfId="8567"/>
    <cellStyle name="AÞ¸¶ [0]_AIA§-es2A÷_준공내역서(1차년도)_용현동(1m3-금액산출)v7" xfId="8568"/>
    <cellStyle name="ÄÞ¸¶ [0]_ÀÏÀ§-es2Â÷_준공내역서(1차년도)_용현동(1m3-금액산출)v7" xfId="8569"/>
    <cellStyle name="AÞ¸¶ [0]_AIA§-es2A÷_지역구분 에코견적(1230)" xfId="8570"/>
    <cellStyle name="ÄÞ¸¶ [0]_ÀÏÀ§-es2Â÷_지역구분 에코견적(1230)" xfId="8571"/>
    <cellStyle name="AÞ¸¶ [0]_AIA§-es2A÷_지역구분 에코견적(1230)_건축공사" xfId="8572"/>
    <cellStyle name="ÄÞ¸¶ [0]_ÀÏÀ§-es2Â÷_지역구분 에코견적(1230)_건축공사" xfId="8573"/>
    <cellStyle name="AÞ¸¶ [0]_AIA§-es2A÷_지역구분 에코견적(1230)_예산내역서(용현동)_v1" xfId="8574"/>
    <cellStyle name="ÄÞ¸¶ [0]_ÀÏÀ§-es2Â÷_지역구분 에코견적(1230)_예산내역서(용현동)_v1" xfId="8575"/>
    <cellStyle name="AÞ¸¶ [0]_AIA§-es2A÷_지역구분 에코견적(1230)_용현동(1m3-금액산출)v7" xfId="8576"/>
    <cellStyle name="ÄÞ¸¶ [0]_ÀÏÀ§-es2Â÷_지역구분 에코견적(1230)_용현동(1m3-금액산출)v7" xfId="8577"/>
    <cellStyle name="AÞ¸¶ [0]_Ay°eC￥°CAaºÐ" xfId="2026"/>
    <cellStyle name="ÄÞ¸¶ [0]_Áý°èÇ¥°ÇÃàºÐ" xfId="2027"/>
    <cellStyle name="AÞ¸¶ [0]_BOM°eAa" xfId="2028"/>
    <cellStyle name="ÄÞ¸¶ [0]_BOM°èÀå" xfId="2029"/>
    <cellStyle name="AÞ¸¶ [0]_INQUIRY ¿μ¾÷AßAø " xfId="2030"/>
    <cellStyle name="ÄÞ¸¶ [0]_laroux" xfId="2031"/>
    <cellStyle name="AÞ¸¶ [0]_laroux_근거v1" xfId="8578"/>
    <cellStyle name="ÄÞ¸¶ [0]_laroux_근거v1" xfId="8579"/>
    <cellStyle name="AÞ¸¶ [0]_laroux_세척장치비용및손료산출" xfId="8580"/>
    <cellStyle name="ÄÞ¸¶ [0]_laroux_세척장치비용및손료산출" xfId="8581"/>
    <cellStyle name="AÞ¸¶ [0]_laroux_예산내역서" xfId="8582"/>
    <cellStyle name="ÄÞ¸¶ [0]_laroux_예산내역서" xfId="8583"/>
    <cellStyle name="AÞ¸¶ [0]_laroux_예산내역서(용현동)_v1" xfId="8584"/>
    <cellStyle name="ÄÞ¸¶ [0]_laroux_예산내역서(용현동)_v1" xfId="8585"/>
    <cellStyle name="AÞ¸¶ [0]_laroux_용현동(1m3-금액산출)v7" xfId="8586"/>
    <cellStyle name="ÄÞ¸¶ [0]_laroux_용현동(1m3-금액산출)v7" xfId="8587"/>
    <cellStyle name="AÞ¸¶ [0]_laroux_지역구분 에코실행(0113)" xfId="8588"/>
    <cellStyle name="ÄÞ¸¶ [0]_laroux_지역구분 에코실행(0113)" xfId="8589"/>
    <cellStyle name="AÞ¸¶ [0]_º≫¼± ±æ¾i±uºI ¼o·R Ay°eC￥ " xfId="2032"/>
    <cellStyle name="ÄÞ¸¶ [0]_Sheet1" xfId="2033"/>
    <cellStyle name="AÞ¸¶ [0]_Sheet1_세척장치비용및손료산출" xfId="8590"/>
    <cellStyle name="ÄÞ¸¶ [0]_Sheet1_세척장치비용및손료산출" xfId="8591"/>
    <cellStyle name="AÞ¸¶ [0]_Sheet1_예산내역서" xfId="8592"/>
    <cellStyle name="ÄÞ¸¶ [0]_Sheet1_예산내역서" xfId="8593"/>
    <cellStyle name="AÞ¸¶ [0]_Sheet1_예산내역서(PTA Area)_v22-1" xfId="8594"/>
    <cellStyle name="ÄÞ¸¶ [0]_Sheet1_예산내역서(PTA Area)_v22-1" xfId="8595"/>
    <cellStyle name="AÞ¸¶ [0]_Sheet1_예산내역서(PTA Area)_v24(1)" xfId="8596"/>
    <cellStyle name="ÄÞ¸¶ [0]_Sheet1_예산내역서(PTA Area)_v24(1)" xfId="8597"/>
    <cellStyle name="AÞ¸¶ [0]_Sheet1_예산내역서(PTA Area)_v24(1)_건축공사" xfId="8598"/>
    <cellStyle name="ÄÞ¸¶ [0]_Sheet1_예산내역서(PTA Area)_v24(1)_건축공사" xfId="8599"/>
    <cellStyle name="AÞ¸¶ [0]_Sheet1_예산내역서(PTA Area)_v24(1)_예산내역서(용현동)_v1" xfId="8600"/>
    <cellStyle name="ÄÞ¸¶ [0]_Sheet1_예산내역서(PTA Area)_v24(1)_예산내역서(용현동)_v1" xfId="8601"/>
    <cellStyle name="AÞ¸¶ [0]_Sheet1_예산내역서(PTA Area)_v24(1)_용현동(1m3-금액산출)v7" xfId="8602"/>
    <cellStyle name="ÄÞ¸¶ [0]_Sheet1_예산내역서(PTA Area)_v24(1)_용현동(1m3-금액산출)v7" xfId="8603"/>
    <cellStyle name="AÞ¸¶ [0]_Sheet1_예산내역서(용현동)_v1" xfId="8604"/>
    <cellStyle name="ÄÞ¸¶ [0]_Sheet1_예산내역서(용현동)_v1" xfId="8605"/>
    <cellStyle name="AÞ¸¶ [0]_Sheet1_예산내역서(폐기물포함)" xfId="8606"/>
    <cellStyle name="ÄÞ¸¶ [0]_Sheet1_예산내역서(폐기물포함)" xfId="8607"/>
    <cellStyle name="AÞ¸¶ [0]_Sheet1_예산내역서(폐기물포함)_건축공사" xfId="8608"/>
    <cellStyle name="ÄÞ¸¶ [0]_Sheet1_예산내역서(폐기물포함)_건축공사" xfId="8609"/>
    <cellStyle name="AÞ¸¶ [0]_Sheet1_예산내역서(폐기물포함)_예산내역서(용현동)_v1" xfId="8610"/>
    <cellStyle name="ÄÞ¸¶ [0]_Sheet1_예산내역서(폐기물포함)_예산내역서(용현동)_v1" xfId="8611"/>
    <cellStyle name="AÞ¸¶ [0]_Sheet1_예산내역서(폐기물포함)_용현동(1m3-금액산출)v7" xfId="8612"/>
    <cellStyle name="ÄÞ¸¶ [0]_Sheet1_예산내역서(폐기물포함)_용현동(1m3-금액산출)v7" xfId="8613"/>
    <cellStyle name="AÞ¸¶ [0]_Sheet1_예산내역서_건축공사" xfId="8614"/>
    <cellStyle name="ÄÞ¸¶ [0]_Sheet1_예산내역서_건축공사" xfId="8615"/>
    <cellStyle name="AÞ¸¶ [0]_Sheet1_예산내역서_예산내역서(용현동)_v1" xfId="8616"/>
    <cellStyle name="ÄÞ¸¶ [0]_Sheet1_예산내역서_예산내역서(용현동)_v1" xfId="8617"/>
    <cellStyle name="AÞ¸¶ [0]_Sheet1_예산내역서_용현동(1m3-금액산출)v7" xfId="8618"/>
    <cellStyle name="ÄÞ¸¶ [0]_Sheet1_예산내역서_용현동(1m3-금액산출)v7" xfId="8619"/>
    <cellStyle name="AÞ¸¶ [0]_Sheet1_용현동(1m3-금액산출)v7" xfId="8620"/>
    <cellStyle name="ÄÞ¸¶ [0]_Sheet1_용현동(1m3-금액산출)v7" xfId="8621"/>
    <cellStyle name="AÞ¸¶ [0]_Sheet1_전지역" xfId="8622"/>
    <cellStyle name="ÄÞ¸¶ [0]_Sheet1_전지역" xfId="8623"/>
    <cellStyle name="AÞ¸¶ [0]_Sheet1_전지역_건축공사" xfId="8624"/>
    <cellStyle name="ÄÞ¸¶ [0]_Sheet1_전지역_건축공사" xfId="8625"/>
    <cellStyle name="AÞ¸¶ [0]_Sheet1_전지역_예산내역서(용현동)_v1" xfId="8626"/>
    <cellStyle name="ÄÞ¸¶ [0]_Sheet1_전지역_예산내역서(용현동)_v1" xfId="8627"/>
    <cellStyle name="AÞ¸¶ [0]_Sheet1_전지역_용현동(1m3-금액산출)v7" xfId="8628"/>
    <cellStyle name="ÄÞ¸¶ [0]_Sheet1_전지역_용현동(1m3-금액산출)v7" xfId="8629"/>
    <cellStyle name="AÞ¸¶ [0]_Sheet1_준공내역서(1차년도)" xfId="8630"/>
    <cellStyle name="ÄÞ¸¶ [0]_Sheet1_준공내역서(1차년도)" xfId="8631"/>
    <cellStyle name="AÞ¸¶ [0]_Sheet1_준공내역서(1차년도)_건축공사" xfId="8632"/>
    <cellStyle name="ÄÞ¸¶ [0]_Sheet1_준공내역서(1차년도)_건축공사" xfId="8633"/>
    <cellStyle name="AÞ¸¶ [0]_Sheet1_준공내역서(1차년도)_예산내역서(용현동)_v1" xfId="8634"/>
    <cellStyle name="ÄÞ¸¶ [0]_Sheet1_준공내역서(1차년도)_예산내역서(용현동)_v1" xfId="8635"/>
    <cellStyle name="AÞ¸¶ [0]_Sheet1_준공내역서(1차년도)_용현동(1m3-금액산출)v7" xfId="8636"/>
    <cellStyle name="ÄÞ¸¶ [0]_Sheet1_준공내역서(1차년도)_용현동(1m3-금액산출)v7" xfId="8637"/>
    <cellStyle name="AÞ¸¶ [0]_Sheet1_지역구분 에코견적(1230)" xfId="8638"/>
    <cellStyle name="ÄÞ¸¶ [0]_Sheet1_지역구분 에코견적(1230)" xfId="8639"/>
    <cellStyle name="AÞ¸¶ [0]_Sheet1_지역구분 에코견적(1230)_건축공사" xfId="8640"/>
    <cellStyle name="ÄÞ¸¶ [0]_Sheet1_지역구분 에코견적(1230)_건축공사" xfId="8641"/>
    <cellStyle name="AÞ¸¶ [0]_Sheet1_지역구분 에코견적(1230)_예산내역서(용현동)_v1" xfId="8642"/>
    <cellStyle name="ÄÞ¸¶ [0]_Sheet1_지역구분 에코견적(1230)_예산내역서(용현동)_v1" xfId="8643"/>
    <cellStyle name="AÞ¸¶ [0]_Sheet1_지역구분 에코견적(1230)_용현동(1m3-금액산출)v7" xfId="8644"/>
    <cellStyle name="ÄÞ¸¶ [0]_Sheet1_지역구분 에코견적(1230)_용현동(1m3-금액산출)v7" xfId="8645"/>
    <cellStyle name="AÞ¸¶_ 2ÆAAþº° " xfId="2034"/>
    <cellStyle name="ÄÞ¸¶_¸ÅÃâ" xfId="2035"/>
    <cellStyle name="AÞ¸¶_¸n·I-±a°e" xfId="8646"/>
    <cellStyle name="ÄÞ¸¶_¸ñ·Ï-±â°è" xfId="8647"/>
    <cellStyle name="AÞ¸¶_¸n·I-±a°e_AIA§-es2A÷" xfId="2036"/>
    <cellStyle name="ÄÞ¸¶_¸ñ·Ï-±â°è_ÀÏÀ§-es2Â÷" xfId="2037"/>
    <cellStyle name="AÞ¸¶_¸n·I-±a°e_세척장치비용및손료산출" xfId="8648"/>
    <cellStyle name="ÄÞ¸¶_¸ñ·Ï-±â°è_세척장치비용및손료산출" xfId="8649"/>
    <cellStyle name="AÞ¸¶_¸n·I-±a°e_예산내역서" xfId="8650"/>
    <cellStyle name="ÄÞ¸¶_¸ñ·Ï-±â°è_예산내역서" xfId="8651"/>
    <cellStyle name="AÞ¸¶_¸n·I-±a°e_예산내역서(PTA Area)_v22-1" xfId="8652"/>
    <cellStyle name="ÄÞ¸¶_¸ñ·Ï-±â°è_예산내역서(PTA Area)_v22-1" xfId="8653"/>
    <cellStyle name="AÞ¸¶_¸n·I-±a°e_예산내역서(PTA Area)_v24(1)" xfId="8654"/>
    <cellStyle name="ÄÞ¸¶_¸ñ·Ï-±â°è_예산내역서(PTA Area)_v24(1)" xfId="8655"/>
    <cellStyle name="AÞ¸¶_¸n·I-±a°e_예산내역서(PTA Area)_v24(1)_건축공사" xfId="8656"/>
    <cellStyle name="ÄÞ¸¶_¸ñ·Ï-±â°è_예산내역서(PTA Area)_v24(1)_건축공사" xfId="8657"/>
    <cellStyle name="AÞ¸¶_¸n·I-±a°e_예산내역서(PTA Area)_v24(1)_예산내역서(용현동)_v1" xfId="8658"/>
    <cellStyle name="ÄÞ¸¶_¸ñ·Ï-±â°è_예산내역서(PTA Area)_v24(1)_예산내역서(용현동)_v1" xfId="8659"/>
    <cellStyle name="AÞ¸¶_¸n·I-±a°e_예산내역서(PTA Area)_v24(1)_용현동(1m3-금액산출)v7" xfId="8660"/>
    <cellStyle name="ÄÞ¸¶_¸ñ·Ï-±â°è_예산내역서(PTA Area)_v24(1)_용현동(1m3-금액산출)v7" xfId="8661"/>
    <cellStyle name="AÞ¸¶_¸n·I-±a°e_예산내역서(용현동)_v1" xfId="8662"/>
    <cellStyle name="ÄÞ¸¶_¸ñ·Ï-±â°è_예산내역서(용현동)_v1" xfId="8663"/>
    <cellStyle name="AÞ¸¶_¸n·I-±a°e_예산내역서(폐기물포함)" xfId="8664"/>
    <cellStyle name="ÄÞ¸¶_¸ñ·Ï-±â°è_예산내역서(폐기물포함)" xfId="8665"/>
    <cellStyle name="AÞ¸¶_¸n·I-±a°e_예산내역서(폐기물포함)_건축공사" xfId="8666"/>
    <cellStyle name="ÄÞ¸¶_¸ñ·Ï-±â°è_예산내역서(폐기물포함)_건축공사" xfId="8667"/>
    <cellStyle name="AÞ¸¶_¸n·I-±a°e_예산내역서(폐기물포함)_예산내역서(용현동)_v1" xfId="8668"/>
    <cellStyle name="ÄÞ¸¶_¸ñ·Ï-±â°è_예산내역서(폐기물포함)_예산내역서(용현동)_v1" xfId="8669"/>
    <cellStyle name="AÞ¸¶_¸n·I-±a°e_예산내역서(폐기물포함)_용현동(1m3-금액산출)v7" xfId="8670"/>
    <cellStyle name="ÄÞ¸¶_¸ñ·Ï-±â°è_예산내역서(폐기물포함)_용현동(1m3-금액산출)v7" xfId="8671"/>
    <cellStyle name="AÞ¸¶_¸n·I-±a°e_예산내역서_건축공사" xfId="8672"/>
    <cellStyle name="ÄÞ¸¶_¸ñ·Ï-±â°è_예산내역서_건축공사" xfId="8673"/>
    <cellStyle name="AÞ¸¶_¸n·I-±a°e_예산내역서_예산내역서(용현동)_v1" xfId="8674"/>
    <cellStyle name="ÄÞ¸¶_¸ñ·Ï-±â°è_예산내역서_예산내역서(용현동)_v1" xfId="8675"/>
    <cellStyle name="AÞ¸¶_¸n·I-±a°e_예산내역서_용현동(1m3-금액산출)v7" xfId="8676"/>
    <cellStyle name="ÄÞ¸¶_¸ñ·Ï-±â°è_예산내역서_용현동(1m3-금액산출)v7" xfId="8677"/>
    <cellStyle name="AÞ¸¶_¸n·I-±a°e_용현동(1m3-금액산출)v7" xfId="8678"/>
    <cellStyle name="ÄÞ¸¶_¸ñ·Ï-±â°è_용현동(1m3-금액산출)v7" xfId="8679"/>
    <cellStyle name="AÞ¸¶_¸n·I-±a°e_전지역" xfId="8680"/>
    <cellStyle name="ÄÞ¸¶_¸ñ·Ï-±â°è_전지역" xfId="8681"/>
    <cellStyle name="AÞ¸¶_¸n·I-±a°e_전지역_건축공사" xfId="8682"/>
    <cellStyle name="ÄÞ¸¶_¸ñ·Ï-±â°è_전지역_건축공사" xfId="8683"/>
    <cellStyle name="AÞ¸¶_¸n·I-±a°e_전지역_예산내역서(용현동)_v1" xfId="8684"/>
    <cellStyle name="ÄÞ¸¶_¸ñ·Ï-±â°è_전지역_예산내역서(용현동)_v1" xfId="8685"/>
    <cellStyle name="AÞ¸¶_¸n·I-±a°e_전지역_용현동(1m3-금액산출)v7" xfId="8686"/>
    <cellStyle name="ÄÞ¸¶_¸ñ·Ï-±â°è_전지역_용현동(1m3-금액산출)v7" xfId="8687"/>
    <cellStyle name="AÞ¸¶_¸n·I-±a°e_준공내역서(1차년도)" xfId="8688"/>
    <cellStyle name="ÄÞ¸¶_¸ñ·Ï-±â°è_준공내역서(1차년도)" xfId="8689"/>
    <cellStyle name="AÞ¸¶_¸n·I-±a°e_준공내역서(1차년도)_건축공사" xfId="8690"/>
    <cellStyle name="ÄÞ¸¶_¸ñ·Ï-±â°è_준공내역서(1차년도)_건축공사" xfId="8691"/>
    <cellStyle name="AÞ¸¶_¸n·I-±a°e_준공내역서(1차년도)_예산내역서(용현동)_v1" xfId="8692"/>
    <cellStyle name="ÄÞ¸¶_¸ñ·Ï-±â°è_준공내역서(1차년도)_예산내역서(용현동)_v1" xfId="8693"/>
    <cellStyle name="AÞ¸¶_¸n·I-±a°e_준공내역서(1차년도)_용현동(1m3-금액산출)v7" xfId="8694"/>
    <cellStyle name="ÄÞ¸¶_¸ñ·Ï-±â°è_준공내역서(1차년도)_용현동(1m3-금액산출)v7" xfId="8695"/>
    <cellStyle name="AÞ¸¶_¸n·I-±a°e_지역구분 에코견적(1230)" xfId="8696"/>
    <cellStyle name="ÄÞ¸¶_¸ñ·Ï-±â°è_지역구분 에코견적(1230)" xfId="8697"/>
    <cellStyle name="AÞ¸¶_¸n·I-±a°e_지역구분 에코견적(1230)_건축공사" xfId="8698"/>
    <cellStyle name="ÄÞ¸¶_¸ñ·Ï-±â°è_지역구분 에코견적(1230)_건축공사" xfId="8699"/>
    <cellStyle name="AÞ¸¶_¸n·I-±a°e_지역구분 에코견적(1230)_예산내역서(용현동)_v1" xfId="8700"/>
    <cellStyle name="ÄÞ¸¶_¸ñ·Ï-±â°è_지역구분 에코견적(1230)_예산내역서(용현동)_v1" xfId="8701"/>
    <cellStyle name="AÞ¸¶_¸n·I-±a°e_지역구분 에코견적(1230)_용현동(1m3-금액산출)v7" xfId="8702"/>
    <cellStyle name="ÄÞ¸¶_¸ñ·Ï-±â°è_지역구분 에코견적(1230)_용현동(1m3-금액산출)v7" xfId="8703"/>
    <cellStyle name="AÞ¸¶_¸n-E?" xfId="2038"/>
    <cellStyle name="ÄÞ¸¶_¸ñ-È¯" xfId="2039"/>
    <cellStyle name="AÞ¸¶_±a°e-¸n·I" xfId="2040"/>
    <cellStyle name="ÄÞ¸¶_±â°è-¸ñ·Ï" xfId="2041"/>
    <cellStyle name="AÞ¸¶_±a°e¼³ºn-AIA§¸n·I " xfId="2042"/>
    <cellStyle name="ÄÞ¸¶_±â°è¼³ºñ-ÀÏÀ§¸ñ·Ï " xfId="2043"/>
    <cellStyle name="AÞ¸¶_±a°e¼³ºn-AIA§¸n·I _기계-밀양(최종)" xfId="8704"/>
    <cellStyle name="ÄÞ¸¶_±â°è¼³ºñ-ÀÏÀ§¸ñ·Ï _기계-밀양(최종)" xfId="8705"/>
    <cellStyle name="AÞ¸¶_±a°e¼³ºn-AIA§¸n·I _소각-기계(5차)" xfId="8706"/>
    <cellStyle name="ÄÞ¸¶_±â°è¼³ºñ-ÀÏÀ§¸ñ·Ï _소각-기계(5차)" xfId="8707"/>
    <cellStyle name="AÞ¸¶_±a°e¼³ºn-AIA§¸n·I _파주기계단가" xfId="8708"/>
    <cellStyle name="ÄÞ¸¶_±â°è¼³ºñ-ÀÏÀ§¸ñ·Ï _파주기계단가" xfId="8709"/>
    <cellStyle name="AÞ¸¶_°ø≫cºn¿¹≫e¼­" xfId="2044"/>
    <cellStyle name="ÄÞ¸¶_°ø¹®¾ç½Ä" xfId="2045"/>
    <cellStyle name="AÞ¸¶_¼oAI¼º " xfId="2046"/>
    <cellStyle name="ÄÞ¸¶_ÀÏ-±â" xfId="2047"/>
    <cellStyle name="AÞ¸¶_AIA§-es2A÷" xfId="2048"/>
    <cellStyle name="ÄÞ¸¶_ÀÏÀ§-es2Â÷" xfId="2049"/>
    <cellStyle name="AÞ¸¶_AIA§-es2A÷_세척장치비용및손료산출" xfId="8710"/>
    <cellStyle name="ÄÞ¸¶_ÀÏÀ§-es2Â÷_세척장치비용및손료산출" xfId="8711"/>
    <cellStyle name="AÞ¸¶_AIA§-es2A÷_예산내역서" xfId="8712"/>
    <cellStyle name="ÄÞ¸¶_ÀÏÀ§-es2Â÷_예산내역서" xfId="8713"/>
    <cellStyle name="AÞ¸¶_AIA§-es2A÷_예산내역서(PTA Area)_v22-1" xfId="8714"/>
    <cellStyle name="ÄÞ¸¶_ÀÏÀ§-es2Â÷_예산내역서(PTA Area)_v22-1" xfId="8715"/>
    <cellStyle name="AÞ¸¶_AIA§-es2A÷_예산내역서(PTA Area)_v24(1)" xfId="8716"/>
    <cellStyle name="ÄÞ¸¶_ÀÏÀ§-es2Â÷_예산내역서(PTA Area)_v24(1)" xfId="8717"/>
    <cellStyle name="AÞ¸¶_AIA§-es2A÷_예산내역서(PTA Area)_v24(1)_건축공사" xfId="8718"/>
    <cellStyle name="ÄÞ¸¶_ÀÏÀ§-es2Â÷_예산내역서(PTA Area)_v24(1)_건축공사" xfId="8719"/>
    <cellStyle name="AÞ¸¶_AIA§-es2A÷_예산내역서(PTA Area)_v24(1)_예산내역서(용현동)_v1" xfId="8720"/>
    <cellStyle name="ÄÞ¸¶_ÀÏÀ§-es2Â÷_예산내역서(PTA Area)_v24(1)_예산내역서(용현동)_v1" xfId="8721"/>
    <cellStyle name="AÞ¸¶_AIA§-es2A÷_예산내역서(PTA Area)_v24(1)_용현동(1m3-금액산출)v7" xfId="8722"/>
    <cellStyle name="ÄÞ¸¶_ÀÏÀ§-es2Â÷_예산내역서(PTA Area)_v24(1)_용현동(1m3-금액산출)v7" xfId="8723"/>
    <cellStyle name="AÞ¸¶_AIA§-es2A÷_예산내역서(용현동)_v1" xfId="8724"/>
    <cellStyle name="ÄÞ¸¶_ÀÏÀ§-es2Â÷_예산내역서(용현동)_v1" xfId="8725"/>
    <cellStyle name="AÞ¸¶_AIA§-es2A÷_예산내역서(폐기물포함)" xfId="8726"/>
    <cellStyle name="ÄÞ¸¶_ÀÏÀ§-es2Â÷_예산내역서(폐기물포함)" xfId="8727"/>
    <cellStyle name="AÞ¸¶_AIA§-es2A÷_예산내역서(폐기물포함)_건축공사" xfId="8728"/>
    <cellStyle name="ÄÞ¸¶_ÀÏÀ§-es2Â÷_예산내역서(폐기물포함)_건축공사" xfId="8729"/>
    <cellStyle name="AÞ¸¶_AIA§-es2A÷_예산내역서(폐기물포함)_예산내역서(용현동)_v1" xfId="8730"/>
    <cellStyle name="ÄÞ¸¶_ÀÏÀ§-es2Â÷_예산내역서(폐기물포함)_예산내역서(용현동)_v1" xfId="8731"/>
    <cellStyle name="AÞ¸¶_AIA§-es2A÷_예산내역서(폐기물포함)_용현동(1m3-금액산출)v7" xfId="8732"/>
    <cellStyle name="ÄÞ¸¶_ÀÏÀ§-es2Â÷_예산내역서(폐기물포함)_용현동(1m3-금액산출)v7" xfId="8733"/>
    <cellStyle name="AÞ¸¶_AIA§-es2A÷_예산내역서_건축공사" xfId="8734"/>
    <cellStyle name="ÄÞ¸¶_ÀÏÀ§-es2Â÷_예산내역서_건축공사" xfId="8735"/>
    <cellStyle name="AÞ¸¶_AIA§-es2A÷_예산내역서_예산내역서(용현동)_v1" xfId="8736"/>
    <cellStyle name="ÄÞ¸¶_ÀÏÀ§-es2Â÷_예산내역서_예산내역서(용현동)_v1" xfId="8737"/>
    <cellStyle name="AÞ¸¶_AIA§-es2A÷_예산내역서_용현동(1m3-금액산출)v7" xfId="8738"/>
    <cellStyle name="ÄÞ¸¶_ÀÏÀ§-es2Â÷_예산내역서_용현동(1m3-금액산출)v7" xfId="8739"/>
    <cellStyle name="AÞ¸¶_AIA§-es2A÷_용현동(1m3-금액산출)v7" xfId="8740"/>
    <cellStyle name="ÄÞ¸¶_ÀÏÀ§-es2Â÷_용현동(1m3-금액산출)v7" xfId="8741"/>
    <cellStyle name="AÞ¸¶_AIA§-es2A÷_전지역" xfId="8742"/>
    <cellStyle name="ÄÞ¸¶_ÀÏÀ§-es2Â÷_전지역" xfId="8743"/>
    <cellStyle name="AÞ¸¶_AIA§-es2A÷_전지역_건축공사" xfId="8744"/>
    <cellStyle name="ÄÞ¸¶_ÀÏÀ§-es2Â÷_전지역_건축공사" xfId="8745"/>
    <cellStyle name="AÞ¸¶_AIA§-es2A÷_전지역_예산내역서(용현동)_v1" xfId="8746"/>
    <cellStyle name="ÄÞ¸¶_ÀÏÀ§-es2Â÷_전지역_예산내역서(용현동)_v1" xfId="8747"/>
    <cellStyle name="AÞ¸¶_AIA§-es2A÷_전지역_용현동(1m3-금액산출)v7" xfId="8748"/>
    <cellStyle name="ÄÞ¸¶_ÀÏÀ§-es2Â÷_전지역_용현동(1m3-금액산출)v7" xfId="8749"/>
    <cellStyle name="AÞ¸¶_AIA§-es2A÷_준공내역서(1차년도)" xfId="8750"/>
    <cellStyle name="ÄÞ¸¶_ÀÏÀ§-es2Â÷_준공내역서(1차년도)" xfId="8751"/>
    <cellStyle name="AÞ¸¶_AIA§-es2A÷_준공내역서(1차년도)_건축공사" xfId="8752"/>
    <cellStyle name="ÄÞ¸¶_ÀÏÀ§-es2Â÷_준공내역서(1차년도)_건축공사" xfId="8753"/>
    <cellStyle name="AÞ¸¶_AIA§-es2A÷_준공내역서(1차년도)_예산내역서(용현동)_v1" xfId="8754"/>
    <cellStyle name="ÄÞ¸¶_ÀÏÀ§-es2Â÷_준공내역서(1차년도)_예산내역서(용현동)_v1" xfId="8755"/>
    <cellStyle name="AÞ¸¶_AIA§-es2A÷_준공내역서(1차년도)_용현동(1m3-금액산출)v7" xfId="8756"/>
    <cellStyle name="ÄÞ¸¶_ÀÏÀ§-es2Â÷_준공내역서(1차년도)_용현동(1m3-금액산출)v7" xfId="8757"/>
    <cellStyle name="AÞ¸¶_AIA§-es2A÷_지역구분 에코견적(1230)" xfId="8758"/>
    <cellStyle name="ÄÞ¸¶_ÀÏÀ§-es2Â÷_지역구분 에코견적(1230)" xfId="8759"/>
    <cellStyle name="AÞ¸¶_AIA§-es2A÷_지역구분 에코견적(1230)_건축공사" xfId="8760"/>
    <cellStyle name="ÄÞ¸¶_ÀÏÀ§-es2Â÷_지역구분 에코견적(1230)_건축공사" xfId="8761"/>
    <cellStyle name="AÞ¸¶_AIA§-es2A÷_지역구분 에코견적(1230)_예산내역서(용현동)_v1" xfId="8762"/>
    <cellStyle name="ÄÞ¸¶_ÀÏÀ§-es2Â÷_지역구분 에코견적(1230)_예산내역서(용현동)_v1" xfId="8763"/>
    <cellStyle name="AÞ¸¶_AIA§-es2A÷_지역구분 에코견적(1230)_용현동(1m3-금액산출)v7" xfId="8764"/>
    <cellStyle name="ÄÞ¸¶_ÀÏÀ§-es2Â÷_지역구분 에코견적(1230)_용현동(1m3-금액산출)v7" xfId="8765"/>
    <cellStyle name="AÞ¸¶_AN°y(1.25) " xfId="8766"/>
    <cellStyle name="ÄÞ¸¶_Áý°èÇ¥°ÇÃàºÐ" xfId="2050"/>
    <cellStyle name="AÞ¸¶_BOM°eAa" xfId="2051"/>
    <cellStyle name="ÄÞ¸¶_BOM°èÀå" xfId="2052"/>
    <cellStyle name="AÞ¸¶_INQUIRY ¿μ¾÷AßAø " xfId="2053"/>
    <cellStyle name="ÄÞ¸¶_laroux" xfId="2054"/>
    <cellStyle name="AÞ¸¶_laroux_근거v1" xfId="8767"/>
    <cellStyle name="ÄÞ¸¶_laroux_근거v1" xfId="8768"/>
    <cellStyle name="AÞ¸¶_laroux_세척장치비용및손료산출" xfId="8769"/>
    <cellStyle name="ÄÞ¸¶_laroux_세척장치비용및손료산출" xfId="8770"/>
    <cellStyle name="AÞ¸¶_laroux_예산내역서" xfId="8771"/>
    <cellStyle name="ÄÞ¸¶_laroux_예산내역서" xfId="8772"/>
    <cellStyle name="AÞ¸¶_laroux_예산내역서(용현동)_v1" xfId="8773"/>
    <cellStyle name="ÄÞ¸¶_laroux_예산내역서(용현동)_v1" xfId="8774"/>
    <cellStyle name="AÞ¸¶_laroux_용현동(1m3-금액산출)v7" xfId="8775"/>
    <cellStyle name="ÄÞ¸¶_laroux_용현동(1m3-금액산출)v7" xfId="8776"/>
    <cellStyle name="AÞ¸¶_laroux_지역구분 에코실행(0113)" xfId="8777"/>
    <cellStyle name="ÄÞ¸¶_laroux_지역구분 에코실행(0113)" xfId="8778"/>
    <cellStyle name="AÞ¸¶_º≫¼± ±æ¾i±uºI ¼o·R Ay°eC￥ " xfId="2055"/>
    <cellStyle name="ÄÞ¸¶_Sheet1" xfId="2056"/>
    <cellStyle name="AÞ¸¶_Sheet1_세척장치비용및손료산출" xfId="8779"/>
    <cellStyle name="ÄÞ¸¶_Sheet1_세척장치비용및손료산출" xfId="8780"/>
    <cellStyle name="AÞ¸¶_Sheet1_예산내역서" xfId="8781"/>
    <cellStyle name="ÄÞ¸¶_Sheet1_예산내역서" xfId="8782"/>
    <cellStyle name="AÞ¸¶_Sheet1_예산내역서(PTA Area)_v22-1" xfId="8783"/>
    <cellStyle name="ÄÞ¸¶_Sheet1_예산내역서(PTA Area)_v22-1" xfId="8784"/>
    <cellStyle name="AÞ¸¶_Sheet1_예산내역서(PTA Area)_v24(1)" xfId="8785"/>
    <cellStyle name="ÄÞ¸¶_Sheet1_예산내역서(PTA Area)_v24(1)" xfId="8786"/>
    <cellStyle name="AÞ¸¶_Sheet1_예산내역서(PTA Area)_v24(1)_건축공사" xfId="8787"/>
    <cellStyle name="ÄÞ¸¶_Sheet1_예산내역서(PTA Area)_v24(1)_건축공사" xfId="8788"/>
    <cellStyle name="AÞ¸¶_Sheet1_예산내역서(PTA Area)_v24(1)_예산내역서(용현동)_v1" xfId="8789"/>
    <cellStyle name="ÄÞ¸¶_Sheet1_예산내역서(PTA Area)_v24(1)_예산내역서(용현동)_v1" xfId="8790"/>
    <cellStyle name="AÞ¸¶_Sheet1_예산내역서(PTA Area)_v24(1)_용현동(1m3-금액산출)v7" xfId="8791"/>
    <cellStyle name="ÄÞ¸¶_Sheet1_예산내역서(PTA Area)_v24(1)_용현동(1m3-금액산출)v7" xfId="8792"/>
    <cellStyle name="AÞ¸¶_Sheet1_예산내역서(용현동)_v1" xfId="8793"/>
    <cellStyle name="ÄÞ¸¶_Sheet1_예산내역서(용현동)_v1" xfId="8794"/>
    <cellStyle name="AÞ¸¶_Sheet1_예산내역서(폐기물포함)" xfId="8795"/>
    <cellStyle name="ÄÞ¸¶_Sheet1_예산내역서(폐기물포함)" xfId="8796"/>
    <cellStyle name="AÞ¸¶_Sheet1_예산내역서(폐기물포함)_건축공사" xfId="8797"/>
    <cellStyle name="ÄÞ¸¶_Sheet1_예산내역서(폐기물포함)_건축공사" xfId="8798"/>
    <cellStyle name="AÞ¸¶_Sheet1_예산내역서(폐기물포함)_예산내역서(용현동)_v1" xfId="8799"/>
    <cellStyle name="ÄÞ¸¶_Sheet1_예산내역서(폐기물포함)_예산내역서(용현동)_v1" xfId="8800"/>
    <cellStyle name="AÞ¸¶_Sheet1_예산내역서(폐기물포함)_용현동(1m3-금액산출)v7" xfId="8801"/>
    <cellStyle name="ÄÞ¸¶_Sheet1_예산내역서(폐기물포함)_용현동(1m3-금액산출)v7" xfId="8802"/>
    <cellStyle name="AÞ¸¶_Sheet1_예산내역서_건축공사" xfId="8803"/>
    <cellStyle name="ÄÞ¸¶_Sheet1_예산내역서_건축공사" xfId="8804"/>
    <cellStyle name="AÞ¸¶_Sheet1_예산내역서_예산내역서(용현동)_v1" xfId="8805"/>
    <cellStyle name="ÄÞ¸¶_Sheet1_예산내역서_예산내역서(용현동)_v1" xfId="8806"/>
    <cellStyle name="AÞ¸¶_Sheet1_예산내역서_용현동(1m3-금액산출)v7" xfId="8807"/>
    <cellStyle name="ÄÞ¸¶_Sheet1_예산내역서_용현동(1m3-금액산출)v7" xfId="8808"/>
    <cellStyle name="AÞ¸¶_Sheet1_용현동(1m3-금액산출)v7" xfId="8809"/>
    <cellStyle name="ÄÞ¸¶_Sheet1_용현동(1m3-금액산출)v7" xfId="8810"/>
    <cellStyle name="AÞ¸¶_Sheet1_전지역" xfId="8811"/>
    <cellStyle name="ÄÞ¸¶_Sheet1_전지역" xfId="8812"/>
    <cellStyle name="AÞ¸¶_Sheet1_전지역_건축공사" xfId="8813"/>
    <cellStyle name="ÄÞ¸¶_Sheet1_전지역_건축공사" xfId="8814"/>
    <cellStyle name="AÞ¸¶_Sheet1_전지역_예산내역서(용현동)_v1" xfId="8815"/>
    <cellStyle name="ÄÞ¸¶_Sheet1_전지역_예산내역서(용현동)_v1" xfId="8816"/>
    <cellStyle name="AÞ¸¶_Sheet1_전지역_용현동(1m3-금액산출)v7" xfId="8817"/>
    <cellStyle name="ÄÞ¸¶_Sheet1_전지역_용현동(1m3-금액산출)v7" xfId="8818"/>
    <cellStyle name="AÞ¸¶_Sheet1_준공내역서(1차년도)" xfId="8819"/>
    <cellStyle name="ÄÞ¸¶_Sheet1_준공내역서(1차년도)" xfId="8820"/>
    <cellStyle name="AÞ¸¶_Sheet1_준공내역서(1차년도)_건축공사" xfId="8821"/>
    <cellStyle name="ÄÞ¸¶_Sheet1_준공내역서(1차년도)_건축공사" xfId="8822"/>
    <cellStyle name="AÞ¸¶_Sheet1_준공내역서(1차년도)_예산내역서(용현동)_v1" xfId="8823"/>
    <cellStyle name="ÄÞ¸¶_Sheet1_준공내역서(1차년도)_예산내역서(용현동)_v1" xfId="8824"/>
    <cellStyle name="AÞ¸¶_Sheet1_준공내역서(1차년도)_용현동(1m3-금액산출)v7" xfId="8825"/>
    <cellStyle name="ÄÞ¸¶_Sheet1_준공내역서(1차년도)_용현동(1m3-금액산출)v7" xfId="8826"/>
    <cellStyle name="AÞ¸¶_Sheet1_지역구분 에코견적(1230)" xfId="8827"/>
    <cellStyle name="ÄÞ¸¶_Sheet1_지역구분 에코견적(1230)" xfId="8828"/>
    <cellStyle name="AÞ¸¶_Sheet1_지역구분 에코견적(1230)_건축공사" xfId="8829"/>
    <cellStyle name="ÄÞ¸¶_Sheet1_지역구분 에코견적(1230)_건축공사" xfId="8830"/>
    <cellStyle name="AÞ¸¶_Sheet1_지역구분 에코견적(1230)_예산내역서(용현동)_v1" xfId="8831"/>
    <cellStyle name="ÄÞ¸¶_Sheet1_지역구분 에코견적(1230)_예산내역서(용현동)_v1" xfId="8832"/>
    <cellStyle name="AÞ¸¶_Sheet1_지역구분 에코견적(1230)_용현동(1m3-금액산출)v7" xfId="8833"/>
    <cellStyle name="ÄÞ¸¶_Sheet1_지역구분 에코견적(1230)_용현동(1m3-금액산출)v7" xfId="8834"/>
    <cellStyle name="ÀÚ¸®¼ö" xfId="2057"/>
    <cellStyle name="ÀÚ¸®¼ö0" xfId="2058"/>
    <cellStyle name="Au¸r " xfId="2059"/>
    <cellStyle name="Au¸r¼" xfId="8835"/>
    <cellStyle name="AU¸R¼o" xfId="2060"/>
    <cellStyle name="AU¸R¼o0" xfId="2061"/>
    <cellStyle name="_x0001_b" xfId="2062"/>
    <cellStyle name="BA" xfId="2063"/>
    <cellStyle name="Bad" xfId="8836"/>
    <cellStyle name="blank" xfId="2064"/>
    <cellStyle name="blank - Style1" xfId="2065"/>
    <cellStyle name="body" xfId="8837"/>
    <cellStyle name="Bridge " xfId="2066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67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68"/>
    <cellStyle name="C" xfId="2069"/>
    <cellStyle name="C " xfId="2070"/>
    <cellStyle name="C_용현동(1m3-금액산출)v7" xfId="8838"/>
    <cellStyle name="C¡?A¨ª_¡?c¨?¡?¨?I¨?¡Æ AN¡Æe " xfId="2071"/>
    <cellStyle name="C¡erereria " xfId="2072"/>
    <cellStyle name="C¡ereria " xfId="2073"/>
    <cellStyle name="C¡ereria¡er " xfId="2074"/>
    <cellStyle name="C¡eria " xfId="2075"/>
    <cellStyle name="C¡eria¡ " xfId="2076"/>
    <cellStyle name="C¡IA¨ª_¡ic¨u¡A¨￢I¨￢¡Æ AN¡Æe " xfId="2077"/>
    <cellStyle name="C¡ÍA¨ª_¡íc¨ú¡À¨¬I¨¬¡Æ AN¡Æe " xfId="2078"/>
    <cellStyle name="C¡IA¨ª_¡ic¨u¡A¨￢I¨￢¡Æ AN¡Æe _6.견적요청서_새천년대교_계측" xfId="2079"/>
    <cellStyle name="C￠rereria " xfId="2080"/>
    <cellStyle name="C￠reria " xfId="2081"/>
    <cellStyle name="C￠reria￠r¡ " xfId="2082"/>
    <cellStyle name="C￠ria " xfId="2083"/>
    <cellStyle name="C￥" xfId="8839"/>
    <cellStyle name="Ç¥" xfId="8840"/>
    <cellStyle name="C￥_마곡보완" xfId="8841"/>
    <cellStyle name="Ç¥_마곡보완" xfId="8842"/>
    <cellStyle name="C￥_마곡보완_실행완성 (광교5)" xfId="8843"/>
    <cellStyle name="Ç¥_마곡보완_실행완성 (광교5)" xfId="8844"/>
    <cellStyle name="C￥_마곡보완_최종_실행내역작업(김포양촌5공구)" xfId="8845"/>
    <cellStyle name="Ç¥_마곡보완_최종_실행내역작업(김포양촌5공구)" xfId="8846"/>
    <cellStyle name="C￥_실행완성 (광교5)" xfId="8847"/>
    <cellStyle name="Ç¥_실행완성 (광교5)" xfId="8848"/>
    <cellStyle name="C￥_최종_실행내역작업(김포양촌5공구)" xfId="8849"/>
    <cellStyle name="Ç¥_최종_실행내역작업(김포양촌5공구)" xfId="8850"/>
    <cellStyle name="C￥AØ_  FAB AIA¤  " xfId="2084"/>
    <cellStyle name="Ç¥ÁØ_(%)ºñ¸ñ±ººÐ·ùÇ¥" xfId="2085"/>
    <cellStyle name="C￥AØ_(%)ºn¸n±ººÐ·uC￥_1" xfId="2086"/>
    <cellStyle name="Ç¥ÁØ_(%)ºñ¸ñ±ººÐ·ùÇ¥_1" xfId="2087"/>
    <cellStyle name="C￥AØ_(%)ºn¸n±ººÐ·uC￥_1_매립-토목(5차)" xfId="8851"/>
    <cellStyle name="Ç¥ÁØ_(Á¤º¸ºÎ¹®)¿ùº°ÀÎ¿ø°èÈ¹" xfId="2088"/>
    <cellStyle name="C￥AØ_´eAN°yC￥ " xfId="2089"/>
    <cellStyle name="Ç¥ÁØ_¸ÅÃâ" xfId="2090"/>
    <cellStyle name="C￥AØ_¸n·I-±a°e_1" xfId="2091"/>
    <cellStyle name="Ç¥ÁØ_¸ñ·Ï-±â°è_1" xfId="2092"/>
    <cellStyle name="C￥AØ_¸n·I-±a°e_1_매립-토목(5차)" xfId="8852"/>
    <cellStyle name="Ç¥ÁØ_¸ñ·Ï-±â°è_ÀÏÀ§-es2Â÷" xfId="2093"/>
    <cellStyle name="C￥AØ_¸n·I-±a°e_AIA§-es2A÷_목록-조경 (2)" xfId="2094"/>
    <cellStyle name="Ç¥ÁØ_¸ñ-È¯" xfId="2095"/>
    <cellStyle name="C￥AØ_¿ø°¡SM " xfId="2096"/>
    <cellStyle name="Ç¥ÁØ_±¸¸Å³³±â" xfId="2097"/>
    <cellStyle name="C￥AØ_±a°e(4)_매립-토목(5차)" xfId="8853"/>
    <cellStyle name="Ç¥ÁØ_±â°è(5)" xfId="2098"/>
    <cellStyle name="C￥AØ_±a°e(5)_HY-단산출" xfId="2099"/>
    <cellStyle name="Ç¥ÁØ_±â°è-¸ñ·Ï" xfId="2100"/>
    <cellStyle name="C￥AØ_±a°e-¸n·I_목록-조경 (2)" xfId="2101"/>
    <cellStyle name="Ç¥ÁØ_±â°è¼³ºñ-ÀÏÀ§¸ñ·Ï " xfId="2102"/>
    <cellStyle name="C￥AØ_±a°e¼³ºn-AIA§¸n·I _일-토목" xfId="2103"/>
    <cellStyle name="Ç¥ÁØ_±âÅ¸ºñ¸ñ±ºÁö¼ö»êÃâ¼­ (2)" xfId="2104"/>
    <cellStyle name="C￥AØ_±aA¸ºn¸n±ºAo¼o≫eAa¼­ (2)" xfId="2105"/>
    <cellStyle name="Ç¥ÁØ_»ç¾÷ºÎº° ÃÑ°è " xfId="2106"/>
    <cellStyle name="C￥AØ_≫c¾÷ºIº° AN°e " xfId="2107"/>
    <cellStyle name="Ç¥ÁØ_°æ¿µ½ÇÀû" xfId="2108"/>
    <cellStyle name="C￥AØ_°CAa(1)_IL-건축" xfId="2109"/>
    <cellStyle name="Ç¥ÁØ_°ÇÃà(4)" xfId="2110"/>
    <cellStyle name="C￥AØ_°CAa(4)_목록-조경 (2)" xfId="2111"/>
    <cellStyle name="Ç¥ÁØ_°ÇÃà(5)" xfId="2112"/>
    <cellStyle name="C￥AØ_°CAa(5)_목록-조경 (2)" xfId="2113"/>
    <cellStyle name="Ç¥ÁØ_°ÇÃà(6)" xfId="2114"/>
    <cellStyle name="C￥AØ_°CAa(6)_일-토목" xfId="2115"/>
    <cellStyle name="Ç¥ÁØ_°ÇÃàµµ±Þ" xfId="2116"/>
    <cellStyle name="C￥AØ_°CAa-1" xfId="2117"/>
    <cellStyle name="Ç¥ÁØ_°ÇÃà-1" xfId="2118"/>
    <cellStyle name="C￥AØ_°CAa-1_매립-토목(5차)" xfId="8854"/>
    <cellStyle name="Ç¥ÁØ_°èÀå" xfId="2119"/>
    <cellStyle name="C￥AØ_°eAa_목록-조경 (2)" xfId="2120"/>
    <cellStyle name="Ç¥ÁØ_°ø»ç°³¿ä_1_ÁÖÀÚÀçºñ " xfId="2121"/>
    <cellStyle name="C￥AØ_°ø≫cºn¸n±ººÐ·uC￥" xfId="2122"/>
    <cellStyle name="Ç¥ÁØ_°ø¹®" xfId="2123"/>
    <cellStyle name="C￥AØ_0N-HANDLING " xfId="2124"/>
    <cellStyle name="Ç¥ÁØ_0N-HANDLING " xfId="2125"/>
    <cellStyle name="C￥AØ_¼±AoAc°i_1_³≫ºI°eE¹´e AßA¤A÷AI " xfId="2126"/>
    <cellStyle name="Ç¥ÁØ_¼±ÅõÀç°í_³»ºÎ°èÈ¹´ë ÃßÁ¤Â÷ÀÌ " xfId="2127"/>
    <cellStyle name="C￥AØ_¼±AoAc°i_³≫ºI°eE¹´e AßA¤A÷AI " xfId="2128"/>
    <cellStyle name="Ç¥ÁØ_¼³ºñÀÏÀ§" xfId="2129"/>
    <cellStyle name="C￥AØ_¼³ºnAIA§_HY-단산출" xfId="2130"/>
    <cellStyle name="Ç¥ÁØ_¼ÕÀÍÂ÷ (2)_1_³»ºÎ°èÈ¹´ë ÃßÁ¤Â÷ÀÌ " xfId="2131"/>
    <cellStyle name="C￥AØ_¼OAIA÷ (2)_1_³≫ºI°eE¹´e AßA¤A÷AI " xfId="2132"/>
    <cellStyle name="Ç¥ÁØ_¼ÕÀÍÂ÷ (2)_³»ºÎ°èÈ¹´ë ÃßÁ¤Â÷ÀÌ " xfId="2133"/>
    <cellStyle name="C￥AØ_¼OAIA÷ (2)_³≫ºI°eE¹´e AßA¤A÷AI " xfId="2134"/>
    <cellStyle name="Ç¥ÁØ_¼ÒÈ­" xfId="2135"/>
    <cellStyle name="C￥AØ_¼OE­_일-토목" xfId="2136"/>
    <cellStyle name="Ç¥ÁØ_½ÃÁß³ëÀÓ´Ü°¡Ç¥" xfId="2137"/>
    <cellStyle name="C￥AØ_½AAß³eAO´U°¡C￥_일-토목" xfId="8855"/>
    <cellStyle name="Ç¥ÁØ_½ÃÁß³ëÀÓÆò±Õ" xfId="8856"/>
    <cellStyle name="C￥AØ_½AAß³eAOÆo±O_목록-조경 (2)" xfId="2138"/>
    <cellStyle name="Ç¥ÁØ_1" xfId="2139"/>
    <cellStyle name="C￥AØ_1_일-토목" xfId="2140"/>
    <cellStyle name="Ç¥ÁØ_¹®Á¥¿ª»ç" xfId="2141"/>
    <cellStyle name="C￥AØ_¹°°¡º?μ¿(±a°e)" xfId="2142"/>
    <cellStyle name="Ç¥ÁØ_¹°°¡º¯µ¿(±â°è)" xfId="2143"/>
    <cellStyle name="C￥AØ_¹RA￥¿ª≫c" xfId="2144"/>
    <cellStyle name="Ç¥ÁØ_2" xfId="2145"/>
    <cellStyle name="C￥AØ_2_일-토목" xfId="2146"/>
    <cellStyle name="Ç¥ÁØ_³»¿ª¼­" xfId="2147"/>
    <cellStyle name="C￥AØ_³≫¿ª¼­" xfId="2148"/>
    <cellStyle name="Ç¥ÁØ_5-1±¤°í " xfId="2149"/>
    <cellStyle name="C￥AØ_5-1±¤°i  2" xfId="8857"/>
    <cellStyle name="Ç¥ÁØ_5-1±¤°í  2" xfId="8858"/>
    <cellStyle name="C￥AØ_5-1±¤°i  3" xfId="8859"/>
    <cellStyle name="Ç¥ÁØ_5-1±¤°í  3" xfId="8860"/>
    <cellStyle name="C￥AØ_5-1±¤°i  4" xfId="8861"/>
    <cellStyle name="Ç¥ÁØ_5-1±¤°í  4" xfId="8862"/>
    <cellStyle name="C￥AØ_5-1±¤°i _6RCB1 " xfId="2150"/>
    <cellStyle name="Ç¥ÁØ_95010" xfId="2151"/>
    <cellStyle name="C￥AØ_95010 (2)" xfId="2152"/>
    <cellStyle name="Ç¥ÁØ_95010 (2)" xfId="2153"/>
    <cellStyle name="C￥AØ_95010 (2)_매립-토목(5차)" xfId="8863"/>
    <cellStyle name="Ç¥ÁØ_95020" xfId="2154"/>
    <cellStyle name="C￥AØ_95020 (2)" xfId="2155"/>
    <cellStyle name="Ç¥ÁØ_95020 (2)" xfId="2156"/>
    <cellStyle name="C￥AØ_95020 (2)_매립-토목(5차)" xfId="8864"/>
    <cellStyle name="Ç¥ÁØ_95030" xfId="2157"/>
    <cellStyle name="C￥AØ_95030 (2)" xfId="2158"/>
    <cellStyle name="Ç¥ÁØ_95030 (2)" xfId="2159"/>
    <cellStyle name="C￥AØ_95030 (2)_매립-토목(5차)" xfId="8865"/>
    <cellStyle name="Ç¥ÁØ_95050" xfId="2160"/>
    <cellStyle name="C￥AØ_95050_목록-조경 (2)" xfId="2161"/>
    <cellStyle name="Ç¥ÁØ_95060" xfId="2162"/>
    <cellStyle name="C￥AØ_95060_목록-조경 (2)" xfId="2163"/>
    <cellStyle name="Ç¥ÁØ_95070" xfId="2164"/>
    <cellStyle name="C￥AØ_95070_일-토목" xfId="2165"/>
    <cellStyle name="Ç¥ÁØ_Å¸»çºÐ_³»ºÎ°èÈ¹´ë ÃßÁ¤Â÷ÀÌ " xfId="2166"/>
    <cellStyle name="C￥AØ_A¸≫cºÐ_³≫ºI°eE¹´e AßA¤A÷AI " xfId="2167"/>
    <cellStyle name="Ç¥ÁØ_À§»ý" xfId="2168"/>
    <cellStyle name="C￥AØ_A§≫y" xfId="2169"/>
    <cellStyle name="Ç¥ÁØ_Åä¸ñ(5)" xfId="2170"/>
    <cellStyle name="C￥AØ_Aa¸n(5)_목록-조경 (2)" xfId="2171"/>
    <cellStyle name="Ç¥ÁØ_Àå-1" xfId="2172"/>
    <cellStyle name="C￥AØ_Aa-1_목록-조경 (2)" xfId="2173"/>
    <cellStyle name="Ç¥ÁØ_ÀåÁö¿ª»ç" xfId="2174"/>
    <cellStyle name="C￥AØ_AaAo¿ª≫c" xfId="2175"/>
    <cellStyle name="Ç¥ÁØ_ÀåÁö-2" xfId="2176"/>
    <cellStyle name="C￥AØ_AaAo-2_일-토목" xfId="2177"/>
    <cellStyle name="Ç¥ÁØ_ÀåÁö-3" xfId="2178"/>
    <cellStyle name="C￥AØ_AaAo-3_일-토목" xfId="2179"/>
    <cellStyle name="Ç¥ÁØ_ÀåÁö-4" xfId="2180"/>
    <cellStyle name="C￥AØ_AaAo-4_일-토목" xfId="2181"/>
    <cellStyle name="Ç¥ÁØ_ÀåÁö-5" xfId="2182"/>
    <cellStyle name="C￥AØ_AaAo-5_일-토목" xfId="2183"/>
    <cellStyle name="Ç¥ÁØ_ÀåÁöÁý°è" xfId="2184"/>
    <cellStyle name="C￥AØ_AaAoAy°e_일-토목" xfId="2185"/>
    <cellStyle name="Ç¥ÁØ_Àç·áºñºñ¸ñº¯µ¿À²" xfId="2186"/>
    <cellStyle name="C￥AØ_AI-±a" xfId="2187"/>
    <cellStyle name="Ç¥ÁØ_ÀÏ-±â" xfId="2188"/>
    <cellStyle name="C￥AØ_AI-±a_매립-토목(5차)" xfId="8866"/>
    <cellStyle name="Ç¥ÁØ_ÀÏÀ§-es2Â÷" xfId="2189"/>
    <cellStyle name="C￥AØ_AIA§-es2A÷_일-토목" xfId="2190"/>
    <cellStyle name="Ç¥ÁØ_Áö¼öÁ¶Á¤À²" xfId="2191"/>
    <cellStyle name="C￥AØ_Ao¼oA¶A¤A²(±Øμ¿)" xfId="2192"/>
    <cellStyle name="Ç¥ÁØ_Áö¼öÁ¶Á¤À²_±âÅ¸ºñ¸ñ±ºÁö¼ö»êÃâ¼­" xfId="2193"/>
    <cellStyle name="C￥AØ_Ao¼oA¶A¤A²_±aA¸ºn¸n±ºAo¼o≫eAa¼­" xfId="2194"/>
    <cellStyle name="Ç¥ÁØ_Áö¼öÁ¶Á¤À²_1" xfId="2195"/>
    <cellStyle name="C￥AØ_Ao¼oA¶A¤A²_1_목록-조경 (2)" xfId="2196"/>
    <cellStyle name="Ç¥ÁØ_Áö¼öÁ¶Á¤À²_Àç·áºñºñ¸ñº¯µ¿À²" xfId="2197"/>
    <cellStyle name="C￥AØ_Ao¼oA¶A¤A²_HY-단산출" xfId="2198"/>
    <cellStyle name="Ç¥ÁØ_Áö¼öÁ¶Á¤À²_KIM" xfId="2199"/>
    <cellStyle name="C￥AØ_Ao¼oA¶A¤A²_KIM_il-건축" xfId="2200"/>
    <cellStyle name="Ç¥ÁØ_Áö¼öÁ¶Á¤À²_ºñ¸ñ±ºÆò±ÕÁö¼ö" xfId="2201"/>
    <cellStyle name="C￥AØ_Ao¼oA¶A¤A²_ºn¸n±ºÆo±OAo¼o_일-토목" xfId="2202"/>
    <cellStyle name="Ç¥ÁØ_Áö¼öÁ¶Á¤À²2" xfId="2203"/>
    <cellStyle name="C￥AØ_Ao¼oA¶A¤A²2_HY-단산출" xfId="2204"/>
    <cellStyle name="Ç¥ÁØ_Àü±â»êÃâ" xfId="8867"/>
    <cellStyle name="C￥AØ_Au±a≫eAa" xfId="8868"/>
    <cellStyle name="Ç¥ÁØ_ÀÚµ¿Á¦¾î" xfId="2205"/>
    <cellStyle name="C￥AØ_AUμ¿A|¾i" xfId="2206"/>
    <cellStyle name="Ç¥ÁØ_Áý°è" xfId="2207"/>
    <cellStyle name="C￥AØ_Ay°e_일-토목" xfId="2208"/>
    <cellStyle name="Ç¥ÁØ_Áý°èÇ¥(2¿ù) " xfId="2209"/>
    <cellStyle name="C￥AØ_Ay°eC￥(2¿u)  2" xfId="8869"/>
    <cellStyle name="Ç¥ÁØ_Áý°èÇ¥(2¿ù)  2" xfId="8870"/>
    <cellStyle name="C￥AØ_Ay°eC￥(2¿u)  3" xfId="8871"/>
    <cellStyle name="Ç¥ÁØ_Áý°èÇ¥(2¿ù)  3" xfId="8872"/>
    <cellStyle name="C￥AØ_Ay°eC￥(2¿u)  4" xfId="8873"/>
    <cellStyle name="Ç¥ÁØ_Áý°èÇ¥(2¿ù)  4" xfId="8874"/>
    <cellStyle name="C￥AØ_Ay°eC￥°CAaºÐ_일-토목" xfId="2210"/>
    <cellStyle name="Ç¥ÁØ_B" xfId="2211"/>
    <cellStyle name="C￥AØ_B_목록-조경 (2)" xfId="2212"/>
    <cellStyle name="Ç¥ÁØ_BOB-1" xfId="2213"/>
    <cellStyle name="C￥AØ_BOB-1_목록-조경 (2)" xfId="2214"/>
    <cellStyle name="Ç¥ÁØ_BOB-2" xfId="2215"/>
    <cellStyle name="C￥AØ_BOB-2_목록-조경 (2)" xfId="2216"/>
    <cellStyle name="Ç¥ÁØ_BOM°èÀå" xfId="2217"/>
    <cellStyle name="C￥AØ_BOM°eAa_일-토목" xfId="2218"/>
    <cellStyle name="Ç¥ÁØ_ÇöÈ²_¹®Á¦Á¡ " xfId="2219"/>
    <cellStyle name="C￥AØ_E¸AaAO½A " xfId="2220"/>
    <cellStyle name="Ç¥ÁØ_EACT10" xfId="2221"/>
    <cellStyle name="C￥AØ_FIRE " xfId="2222"/>
    <cellStyle name="Ç¥ÁØ_HATCO HQ" xfId="2223"/>
    <cellStyle name="C￥AØ_HHHH001_HY-단산출" xfId="2224"/>
    <cellStyle name="Ç¥ÁØ_HHHHH002" xfId="2225"/>
    <cellStyle name="C￥AØ_HHHHH002_일-토목" xfId="2226"/>
    <cellStyle name="Ç¥ÁØ_JENAE01" xfId="2227"/>
    <cellStyle name="C￥AØ_JENAE01_일-토목" xfId="2228"/>
    <cellStyle name="Ç¥ÁØ_JUN-MS05" xfId="2229"/>
    <cellStyle name="C￥AØ_JUN-MS05_일-토목" xfId="2230"/>
    <cellStyle name="Ç¥ÁØ_JUN-MS06" xfId="2231"/>
    <cellStyle name="C￥AØ_JUN-MS06_일-토목" xfId="2232"/>
    <cellStyle name="Ç¥ÁØ_KANG" xfId="2233"/>
    <cellStyle name="C￥AØ_KANG_일-토목" xfId="2234"/>
    <cellStyle name="Ç¥ÁØ_KUN" xfId="2235"/>
    <cellStyle name="C￥AØ_KUN_il-건축" xfId="2236"/>
    <cellStyle name="Ç¥ÁØ_laroux" xfId="2237"/>
    <cellStyle name="C￥AØ_laroux_°ø≫cºn¿¹≫e¼­" xfId="2238"/>
    <cellStyle name="Ç¥ÁØ_laroux_1" xfId="2239"/>
    <cellStyle name="C￥AØ_laroux_1_°ø≫cºn¿¹≫e¼­" xfId="2240"/>
    <cellStyle name="Ç¥ÁØ_laroux_1_Áý°èÇ¥°ÇÃàºÐ" xfId="2241"/>
    <cellStyle name="C￥AØ_laroux_1_Ay°eC￥°CAaºÐ_HY-단산출" xfId="2242"/>
    <cellStyle name="Ç¥ÁØ_laroux_1_laroux" xfId="2243"/>
    <cellStyle name="C￥AØ_laroux_1_laroux_일-토목" xfId="2244"/>
    <cellStyle name="Ç¥ÁØ_laroux_2" xfId="2245"/>
    <cellStyle name="C￥AØ_laroux_2_일-토목" xfId="2246"/>
    <cellStyle name="Ç¥ÁØ_laroux_3" xfId="2247"/>
    <cellStyle name="C￥AØ_laroux_3_목록-조경 (2)" xfId="2248"/>
    <cellStyle name="Ç¥ÁØ_laroux_4" xfId="2249"/>
    <cellStyle name="C￥AØ_laroux_5" xfId="2250"/>
    <cellStyle name="Ç¥ÁØ_laroux_5" xfId="2251"/>
    <cellStyle name="C￥AØ_laroux_5_매립-토목(5차)" xfId="8875"/>
    <cellStyle name="Ç¥ÁØ_laroux_Áý°èÇ¥°ÇÃàºÐ" xfId="2252"/>
    <cellStyle name="C￥AØ_laroux_Ay°eC￥°CAaºÐ_목록-조경 (2)" xfId="2253"/>
    <cellStyle name="Ç¥ÁØ_laroux_laroux" xfId="2254"/>
    <cellStyle name="C￥AØ_laroux_laroux_목록-조경 (2)" xfId="2255"/>
    <cellStyle name="Ç¥ÁØ_LIST01" xfId="2256"/>
    <cellStyle name="C￥AØ_LIST01_목록-조경 (2)" xfId="2257"/>
    <cellStyle name="Ç¥ÁØ_LIST03" xfId="2258"/>
    <cellStyle name="C￥AØ_LIST03_일-토목" xfId="2259"/>
    <cellStyle name="Ç¥ÁØ_NAE101" xfId="2260"/>
    <cellStyle name="C￥AØ_NAE101 (2)" xfId="2261"/>
    <cellStyle name="Ç¥ÁØ_NAE101 (2)" xfId="2262"/>
    <cellStyle name="C￥AØ_NAE101 (2)_매립-토목(5차)" xfId="8876"/>
    <cellStyle name="Ç¥ÁØ_NAE201" xfId="2263"/>
    <cellStyle name="C￥AØ_NAE201_일-토목" xfId="2264"/>
    <cellStyle name="Ç¥ÁØ_NAE202" xfId="2265"/>
    <cellStyle name="C￥AØ_NAE202_목록-조경 (2)" xfId="2266"/>
    <cellStyle name="Ç¥ÁØ_NAE203" xfId="2267"/>
    <cellStyle name="C￥AØ_NAE203_HY-단산출" xfId="2268"/>
    <cellStyle name="Ç¥ÁØ_NAE204" xfId="2269"/>
    <cellStyle name="C￥AØ_NAE204_일-토목" xfId="2270"/>
    <cellStyle name="Ç¥ÁØ_NAE301" xfId="2271"/>
    <cellStyle name="C￥AØ_NAE301_목록-조경 (2)" xfId="2272"/>
    <cellStyle name="Ç¥ÁØ_º¯°æ(ÃÖÁ¾)" xfId="2273"/>
    <cellStyle name="C￥AØ_º≫¼±" xfId="2274"/>
    <cellStyle name="Ç¥ÁØ_ºñ¸ñ±º(±â°è)" xfId="2275"/>
    <cellStyle name="C￥AØ_ºn¸n±º(±a°e)_목록-조경 (2)" xfId="2276"/>
    <cellStyle name="Ç¥ÁØ_ºñ¸ñ±º(°ÇÃà)" xfId="2277"/>
    <cellStyle name="C￥AØ_ºn¸n±º(°CAa)_목록-조경 (2)" xfId="2278"/>
    <cellStyle name="Ç¥ÁØ_ºñ¸ñ±ºÆò±ÕÁö¼ö" xfId="2279"/>
    <cellStyle name="C￥AØ_ºn¸n±ºÆo±OAo¼o_HY-단산출" xfId="2280"/>
    <cellStyle name="Ç¥ÁØ_Sheet1" xfId="2281"/>
    <cellStyle name="C￥AØ_Sheet1_¿μ¾÷CoE² " xfId="2282"/>
    <cellStyle name="Ç¥ÁØ_Sheet1_0N-HANDLING " xfId="2283"/>
    <cellStyle name="C￥AØ_Sheet1_일-토목" xfId="2284"/>
    <cellStyle name="Ç¥ÁØ_TEL_FA" xfId="2285"/>
    <cellStyle name="Calc Currency (0)" xfId="2286"/>
    <cellStyle name="Calc Currency (0) 10" xfId="8877"/>
    <cellStyle name="Calc Currency (0) 11" xfId="8878"/>
    <cellStyle name="Calc Currency (0) 2" xfId="8879"/>
    <cellStyle name="Calc Currency (0) 2 2" xfId="8880"/>
    <cellStyle name="Calc Currency (0) 2 3" xfId="8881"/>
    <cellStyle name="Calc Currency (0) 2 4" xfId="8882"/>
    <cellStyle name="Calc Currency (0) 3" xfId="8883"/>
    <cellStyle name="Calc Currency (0) 4" xfId="8884"/>
    <cellStyle name="Calc Currency (0) 5" xfId="8885"/>
    <cellStyle name="Calc Currency (0) 6" xfId="8886"/>
    <cellStyle name="Calc Currency (0) 7" xfId="8887"/>
    <cellStyle name="Calc Currency (0) 8" xfId="8888"/>
    <cellStyle name="Calc Currency (0) 9" xfId="8889"/>
    <cellStyle name="Calc Currency (2)" xfId="2287"/>
    <cellStyle name="Calc Percent (0)" xfId="2288"/>
    <cellStyle name="Calc Percent (1)" xfId="2289"/>
    <cellStyle name="Calc Percent (2)" xfId="2290"/>
    <cellStyle name="Calc Units (0)" xfId="2291"/>
    <cellStyle name="Calc Units (1)" xfId="2292"/>
    <cellStyle name="Calc Units (2)" xfId="2293"/>
    <cellStyle name="Calculation" xfId="8890"/>
    <cellStyle name="category" xfId="2294"/>
    <cellStyle name="Check Cell" xfId="8891"/>
    <cellStyle name="ÇÏÀÌÆÛ¸µÅ©" xfId="2295"/>
    <cellStyle name="CIAIÆU¸μAⓒ" xfId="2296"/>
    <cellStyle name="CMH/대" xfId="2297"/>
    <cellStyle name="CMM/대" xfId="2298"/>
    <cellStyle name="ⓒo" xfId="8892"/>
    <cellStyle name="ÇÕ»ê" xfId="2299"/>
    <cellStyle name="Co≫" xfId="8893"/>
    <cellStyle name="CO≫e" xfId="2300"/>
    <cellStyle name="Comma" xfId="2301"/>
    <cellStyle name="Comma  - Style2" xfId="2302"/>
    <cellStyle name="Comma  - Style3" xfId="2303"/>
    <cellStyle name="Comma  - Style4" xfId="2304"/>
    <cellStyle name="Comma  - Style5" xfId="2305"/>
    <cellStyle name="Comma  - Style6" xfId="2306"/>
    <cellStyle name="Comma  - Style7" xfId="2307"/>
    <cellStyle name="Comma  - Style8" xfId="2308"/>
    <cellStyle name="Comma [0]" xfId="2309"/>
    <cellStyle name="Comma [0] 10" xfId="8894"/>
    <cellStyle name="Comma [0] 11" xfId="8895"/>
    <cellStyle name="Comma [0] 2" xfId="8896"/>
    <cellStyle name="Comma [0] 3" xfId="8897"/>
    <cellStyle name="Comma [0] 4" xfId="8898"/>
    <cellStyle name="Comma [0] 5" xfId="8899"/>
    <cellStyle name="Comma [0] 6" xfId="8900"/>
    <cellStyle name="Comma [0] 7" xfId="8901"/>
    <cellStyle name="Comma [0] 8" xfId="8902"/>
    <cellStyle name="Comma [0] 9" xfId="8903"/>
    <cellStyle name="Comma [0]_ SG&amp;A Bridge " xfId="8904"/>
    <cellStyle name="Comma [00]" xfId="2310"/>
    <cellStyle name="Comma 10" xfId="8905"/>
    <cellStyle name="Comma 11" xfId="8906"/>
    <cellStyle name="Comma 2" xfId="8907"/>
    <cellStyle name="Comma 2 2" xfId="8908"/>
    <cellStyle name="Comma 2 3" xfId="8909"/>
    <cellStyle name="Comma 2 4" xfId="8910"/>
    <cellStyle name="Comma 3" xfId="8911"/>
    <cellStyle name="Comma 4" xfId="8912"/>
    <cellStyle name="Comma 5" xfId="8913"/>
    <cellStyle name="Comma 6" xfId="8914"/>
    <cellStyle name="Comma 7" xfId="8915"/>
    <cellStyle name="Comma 8" xfId="8916"/>
    <cellStyle name="Comma 9" xfId="8917"/>
    <cellStyle name="comma zerodec" xfId="2311"/>
    <cellStyle name="comma zerodec 2" xfId="8918"/>
    <cellStyle name="comma zerodec 3" xfId="8919"/>
    <cellStyle name="Comma_ SG&amp;A Bridge" xfId="8920"/>
    <cellStyle name="Comma0" xfId="2312"/>
    <cellStyle name="Comma0 2" xfId="8921"/>
    <cellStyle name="Comma0 3" xfId="8922"/>
    <cellStyle name="Copied" xfId="2313"/>
    <cellStyle name="Curren" xfId="2314"/>
    <cellStyle name="Curren?_x0012_퐀_x0017_?" xfId="2315"/>
    <cellStyle name="Currenby_Cash&amp;DSO Chart" xfId="2316"/>
    <cellStyle name="Currency" xfId="2317"/>
    <cellStyle name="Currency [0]" xfId="2318"/>
    <cellStyle name="Currency [0] 10" xfId="8923"/>
    <cellStyle name="Currency [0] 11" xfId="8924"/>
    <cellStyle name="Currency [0] 2" xfId="8925"/>
    <cellStyle name="Currency [0] 3" xfId="8926"/>
    <cellStyle name="Currency [0] 4" xfId="8927"/>
    <cellStyle name="Currency [0] 5" xfId="8928"/>
    <cellStyle name="Currency [0] 6" xfId="8929"/>
    <cellStyle name="Currency [0] 7" xfId="8930"/>
    <cellStyle name="Currency [0] 8" xfId="8931"/>
    <cellStyle name="Currency [0] 9" xfId="8932"/>
    <cellStyle name="Currency [0]_ SG&amp;A Bridge " xfId="8933"/>
    <cellStyle name="Currency [00]" xfId="8934"/>
    <cellStyle name="Currency [ﺜ]_P&amp;L_laroux" xfId="2319"/>
    <cellStyle name="Currency 10" xfId="8935"/>
    <cellStyle name="Currency 11" xfId="8936"/>
    <cellStyle name="Currency 12" xfId="8937"/>
    <cellStyle name="Currency 2" xfId="8938"/>
    <cellStyle name="Currency 2 2" xfId="8939"/>
    <cellStyle name="Currency 2 3" xfId="8940"/>
    <cellStyle name="Currency 2 4" xfId="8941"/>
    <cellStyle name="Currency 3" xfId="8942"/>
    <cellStyle name="Currency 4" xfId="8943"/>
    <cellStyle name="Currency 5" xfId="8944"/>
    <cellStyle name="Currency 6" xfId="8945"/>
    <cellStyle name="Currency 7" xfId="8946"/>
    <cellStyle name="Currency 8" xfId="8947"/>
    <cellStyle name="Currency 9" xfId="8948"/>
    <cellStyle name="Currency_ SG&amp;A Bridge " xfId="2320"/>
    <cellStyle name="Currency0" xfId="2321"/>
    <cellStyle name="Currency0 2" xfId="8949"/>
    <cellStyle name="Currency0 3" xfId="8950"/>
    <cellStyle name="Currency1" xfId="2322"/>
    <cellStyle name="Currency1 10" xfId="8951"/>
    <cellStyle name="Currency1 11" xfId="8952"/>
    <cellStyle name="Currency1 2" xfId="8953"/>
    <cellStyle name="Currency1 2 2" xfId="8954"/>
    <cellStyle name="Currency1 2 3" xfId="8955"/>
    <cellStyle name="Currency1 2 4" xfId="8956"/>
    <cellStyle name="Currency1 3" xfId="8957"/>
    <cellStyle name="Currency1 4" xfId="8958"/>
    <cellStyle name="Currency1 5" xfId="8959"/>
    <cellStyle name="Currency1 6" xfId="8960"/>
    <cellStyle name="Currency1 7" xfId="8961"/>
    <cellStyle name="Currency1 8" xfId="8962"/>
    <cellStyle name="Currency1 9" xfId="8963"/>
    <cellStyle name="DATA SHEET" xfId="2323"/>
    <cellStyle name="Date" xfId="2324"/>
    <cellStyle name="Date 10" xfId="8964"/>
    <cellStyle name="Date 11" xfId="8965"/>
    <cellStyle name="Date 2" xfId="8966"/>
    <cellStyle name="Date 3" xfId="8967"/>
    <cellStyle name="Date 4" xfId="8968"/>
    <cellStyle name="Date 5" xfId="8969"/>
    <cellStyle name="Date 6" xfId="8970"/>
    <cellStyle name="Date 7" xfId="8971"/>
    <cellStyle name="Date 8" xfId="8972"/>
    <cellStyle name="Date 9" xfId="8973"/>
    <cellStyle name="Date Short" xfId="8974"/>
    <cellStyle name="DD" xfId="2325"/>
    <cellStyle name="DELTA" xfId="8975"/>
    <cellStyle name="Dezimal [0]_Compiling Utility Macros" xfId="2326"/>
    <cellStyle name="Dezimal_Compiling Utility Macros" xfId="2327"/>
    <cellStyle name="Dollar (zero dec)" xfId="2328"/>
    <cellStyle name="Dollar (zero dec) 10" xfId="8976"/>
    <cellStyle name="Dollar (zero dec) 11" xfId="8977"/>
    <cellStyle name="Dollar (zero dec) 2" xfId="8978"/>
    <cellStyle name="Dollar (zero dec) 2 2" xfId="8979"/>
    <cellStyle name="Dollar (zero dec) 2 3" xfId="8980"/>
    <cellStyle name="Dollar (zero dec) 2 4" xfId="8981"/>
    <cellStyle name="Dollar (zero dec) 3" xfId="8982"/>
    <cellStyle name="Dollar (zero dec) 4" xfId="8983"/>
    <cellStyle name="Dollar (zero dec) 5" xfId="8984"/>
    <cellStyle name="Dollar (zero dec) 6" xfId="8985"/>
    <cellStyle name="Dollar (zero dec) 7" xfId="8986"/>
    <cellStyle name="Dollar (zero dec) 8" xfId="8987"/>
    <cellStyle name="Dollar (zero dec) 9" xfId="8988"/>
    <cellStyle name="EA" xfId="2329"/>
    <cellStyle name="E­æo±" xfId="8989"/>
    <cellStyle name="E­æo±a" xfId="8990"/>
    <cellStyle name="E­Æo±aE￡" xfId="2330"/>
    <cellStyle name="È­Æó±âÈ£" xfId="2331"/>
    <cellStyle name="E­Æo±aE￡_내역서(소음기 추가 및 덕트 추가) 제출" xfId="2332"/>
    <cellStyle name="È­Æó±âÈ£_소각-기계(5차)" xfId="8991"/>
    <cellStyle name="E­Æo±aE￡_일-토목" xfId="8992"/>
    <cellStyle name="È­Æó±âÈ£_전기일위" xfId="8993"/>
    <cellStyle name="E­Æo±aE￡_토목-집하(파주)" xfId="8994"/>
    <cellStyle name="È­Æó±âÈ£_파주기계,토목단가" xfId="8995"/>
    <cellStyle name="E­Æo±aE￡0" xfId="2333"/>
    <cellStyle name="È­Æó±âÈ£0" xfId="2334"/>
    <cellStyle name="E­Æo±aE￡0_내역서(소음기 추가 및 덕트 추가) 제출" xfId="2335"/>
    <cellStyle name="È­Æó±âÈ£0_소각-기계(5차)" xfId="8996"/>
    <cellStyle name="E­Æo±aE￡0_일-토목" xfId="8997"/>
    <cellStyle name="È­Æó±âÈ£0_전기일위" xfId="8998"/>
    <cellStyle name="eet1_Q1" xfId="2336"/>
    <cellStyle name="Enter Currency (0)" xfId="8999"/>
    <cellStyle name="Enter Currency (2)" xfId="9000"/>
    <cellStyle name="Enter Units (0)" xfId="9001"/>
    <cellStyle name="Enter Units (1)" xfId="9002"/>
    <cellStyle name="Enter Units (2)" xfId="9003"/>
    <cellStyle name="Entered" xfId="2337"/>
    <cellStyle name="Euro" xfId="2338"/>
    <cellStyle name="Explanatory Text" xfId="9004"/>
    <cellStyle name="F2" xfId="2339"/>
    <cellStyle name="F2 10" xfId="9005"/>
    <cellStyle name="F2 11" xfId="9006"/>
    <cellStyle name="F2 2" xfId="9007"/>
    <cellStyle name="F2 3" xfId="9008"/>
    <cellStyle name="F2 4" xfId="9009"/>
    <cellStyle name="F2 5" xfId="9010"/>
    <cellStyle name="F2 6" xfId="9011"/>
    <cellStyle name="F2 7" xfId="9012"/>
    <cellStyle name="F2 8" xfId="9013"/>
    <cellStyle name="F2 9" xfId="9014"/>
    <cellStyle name="F3" xfId="2340"/>
    <cellStyle name="F3 10" xfId="9015"/>
    <cellStyle name="F3 11" xfId="9016"/>
    <cellStyle name="F3 2" xfId="9017"/>
    <cellStyle name="F3 3" xfId="9018"/>
    <cellStyle name="F3 4" xfId="9019"/>
    <cellStyle name="F3 5" xfId="9020"/>
    <cellStyle name="F3 6" xfId="9021"/>
    <cellStyle name="F3 7" xfId="9022"/>
    <cellStyle name="F3 8" xfId="9023"/>
    <cellStyle name="F3 9" xfId="9024"/>
    <cellStyle name="F4" xfId="2341"/>
    <cellStyle name="F4 10" xfId="9025"/>
    <cellStyle name="F4 11" xfId="9026"/>
    <cellStyle name="F4 2" xfId="9027"/>
    <cellStyle name="F4 3" xfId="9028"/>
    <cellStyle name="F4 4" xfId="9029"/>
    <cellStyle name="F4 5" xfId="9030"/>
    <cellStyle name="F4 6" xfId="9031"/>
    <cellStyle name="F4 7" xfId="9032"/>
    <cellStyle name="F4 8" xfId="9033"/>
    <cellStyle name="F4 9" xfId="9034"/>
    <cellStyle name="F5" xfId="2342"/>
    <cellStyle name="F5 10" xfId="9035"/>
    <cellStyle name="F5 11" xfId="9036"/>
    <cellStyle name="F5 2" xfId="9037"/>
    <cellStyle name="F5 3" xfId="9038"/>
    <cellStyle name="F5 4" xfId="9039"/>
    <cellStyle name="F5 5" xfId="9040"/>
    <cellStyle name="F5 6" xfId="9041"/>
    <cellStyle name="F5 7" xfId="9042"/>
    <cellStyle name="F5 8" xfId="9043"/>
    <cellStyle name="F5 9" xfId="9044"/>
    <cellStyle name="F6" xfId="2343"/>
    <cellStyle name="F6 10" xfId="9045"/>
    <cellStyle name="F6 11" xfId="9046"/>
    <cellStyle name="F6 2" xfId="9047"/>
    <cellStyle name="F6 3" xfId="9048"/>
    <cellStyle name="F6 4" xfId="9049"/>
    <cellStyle name="F6 5" xfId="9050"/>
    <cellStyle name="F6 6" xfId="9051"/>
    <cellStyle name="F6 7" xfId="9052"/>
    <cellStyle name="F6 8" xfId="9053"/>
    <cellStyle name="F6 9" xfId="9054"/>
    <cellStyle name="F7" xfId="2344"/>
    <cellStyle name="F7 10" xfId="9055"/>
    <cellStyle name="F7 11" xfId="9056"/>
    <cellStyle name="F7 2" xfId="9057"/>
    <cellStyle name="F7 3" xfId="9058"/>
    <cellStyle name="F7 4" xfId="9059"/>
    <cellStyle name="F7 5" xfId="9060"/>
    <cellStyle name="F7 6" xfId="9061"/>
    <cellStyle name="F7 7" xfId="9062"/>
    <cellStyle name="F7 8" xfId="9063"/>
    <cellStyle name="F7 9" xfId="9064"/>
    <cellStyle name="F8" xfId="2345"/>
    <cellStyle name="F8 10" xfId="9065"/>
    <cellStyle name="F8 11" xfId="9066"/>
    <cellStyle name="F8 2" xfId="9067"/>
    <cellStyle name="F8 3" xfId="9068"/>
    <cellStyle name="F8 4" xfId="9069"/>
    <cellStyle name="F8 5" xfId="9070"/>
    <cellStyle name="F8 6" xfId="9071"/>
    <cellStyle name="F8 7" xfId="9072"/>
    <cellStyle name="F8 8" xfId="9073"/>
    <cellStyle name="F8 9" xfId="9074"/>
    <cellStyle name="Fixed" xfId="2346"/>
    <cellStyle name="Fixed 10" xfId="9075"/>
    <cellStyle name="Fixed 11" xfId="9076"/>
    <cellStyle name="Fixed 12" xfId="9077"/>
    <cellStyle name="Fixed 2" xfId="9078"/>
    <cellStyle name="Fixed 3" xfId="9079"/>
    <cellStyle name="Fixed 4" xfId="9080"/>
    <cellStyle name="Fixed 5" xfId="9081"/>
    <cellStyle name="Fixed 6" xfId="9082"/>
    <cellStyle name="Fixed 7" xfId="9083"/>
    <cellStyle name="Fixed 8" xfId="9084"/>
    <cellStyle name="Fixed 9" xfId="9085"/>
    <cellStyle name="Followed Hyperlink" xfId="2347"/>
    <cellStyle name="G10" xfId="9086"/>
    <cellStyle name="Good" xfId="9087"/>
    <cellStyle name="Grey" xfId="2348"/>
    <cellStyle name="Grey 2" xfId="9088"/>
    <cellStyle name="H1" xfId="2349"/>
    <cellStyle name="H2" xfId="2350"/>
    <cellStyle name="haha" xfId="2351"/>
    <cellStyle name="head" xfId="9089"/>
    <cellStyle name="head 1" xfId="9090"/>
    <cellStyle name="head 1-1" xfId="9091"/>
    <cellStyle name="HEADER" xfId="2352"/>
    <cellStyle name="Header1" xfId="2353"/>
    <cellStyle name="Header2" xfId="2354"/>
    <cellStyle name="Header2 2" xfId="9092"/>
    <cellStyle name="Heading 1" xfId="2355"/>
    <cellStyle name="Heading 1 2" xfId="9093"/>
    <cellStyle name="Heading 1 3" xfId="9094"/>
    <cellStyle name="Heading 2" xfId="2356"/>
    <cellStyle name="Heading 2 2" xfId="9095"/>
    <cellStyle name="Heading 2 3" xfId="9096"/>
    <cellStyle name="Heading 3" xfId="9097"/>
    <cellStyle name="Heading 4" xfId="9098"/>
    <cellStyle name="Heading1" xfId="2357"/>
    <cellStyle name="Heading1 10" xfId="9099"/>
    <cellStyle name="Heading1 11" xfId="9100"/>
    <cellStyle name="Heading1 2" xfId="9101"/>
    <cellStyle name="Heading1 3" xfId="9102"/>
    <cellStyle name="Heading1 4" xfId="9103"/>
    <cellStyle name="Heading1 5" xfId="9104"/>
    <cellStyle name="Heading1 6" xfId="9105"/>
    <cellStyle name="Heading1 7" xfId="9106"/>
    <cellStyle name="Heading1 8" xfId="9107"/>
    <cellStyle name="Heading1 9" xfId="9108"/>
    <cellStyle name="Heading2" xfId="2358"/>
    <cellStyle name="Heading2 10" xfId="9109"/>
    <cellStyle name="Heading2 11" xfId="9110"/>
    <cellStyle name="Heading2 2" xfId="9111"/>
    <cellStyle name="Heading2 3" xfId="9112"/>
    <cellStyle name="Heading2 4" xfId="9113"/>
    <cellStyle name="Heading2 5" xfId="9114"/>
    <cellStyle name="Heading2 6" xfId="9115"/>
    <cellStyle name="Heading2 7" xfId="9116"/>
    <cellStyle name="Heading2 8" xfId="9117"/>
    <cellStyle name="Heading2 9" xfId="9118"/>
    <cellStyle name="HEADINGS" xfId="9119"/>
    <cellStyle name="HEADINGSTOP" xfId="9120"/>
    <cellStyle name="Helv8_PFD4.XLS" xfId="2359"/>
    <cellStyle name="Hyperlink" xfId="2360"/>
    <cellStyle name="Input" xfId="9121"/>
    <cellStyle name="Input [yellow]" xfId="2361"/>
    <cellStyle name="Input [yellow] 2" xfId="9122"/>
    <cellStyle name="Input [yellow] 3" xfId="9123"/>
    <cellStyle name="kg" xfId="2362"/>
    <cellStyle name="kg/대" xfId="2363"/>
    <cellStyle name="L`" xfId="2364"/>
    <cellStyle name="lee" xfId="2365"/>
    <cellStyle name="left" xfId="2366"/>
    <cellStyle name="Link Currency (0)" xfId="9124"/>
    <cellStyle name="Link Currency (2)" xfId="9125"/>
    <cellStyle name="Link Units (0)" xfId="9126"/>
    <cellStyle name="Link Units (1)" xfId="9127"/>
    <cellStyle name="Link Units (2)" xfId="9128"/>
    <cellStyle name="Linked Cell" xfId="9129"/>
    <cellStyle name="M" xfId="2367"/>
    <cellStyle name="M2" xfId="2368"/>
    <cellStyle name="M3" xfId="2369"/>
    <cellStyle name="m3/대" xfId="2370"/>
    <cellStyle name="Midtitle" xfId="2371"/>
    <cellStyle name="Millares [0]_elec" xfId="2372"/>
    <cellStyle name="Millares_elec" xfId="2373"/>
    <cellStyle name="Milliers [0]_Arabian Spec" xfId="2374"/>
    <cellStyle name="Milliers_Arabian Spec" xfId="2375"/>
    <cellStyle name="mma_CASH &amp; DSO" xfId="2376"/>
    <cellStyle name="Model" xfId="2377"/>
    <cellStyle name="Mon?aire [0]_Arabian Spec" xfId="2378"/>
    <cellStyle name="Mon?aire_Arabian Spec" xfId="2379"/>
    <cellStyle name="Neutral" xfId="9130"/>
    <cellStyle name="NEW정렬" xfId="2380"/>
    <cellStyle name="no dec" xfId="2381"/>
    <cellStyle name="nohs" xfId="9131"/>
    <cellStyle name="normal" xfId="2382"/>
    <cellStyle name="Normal - Style1" xfId="2383"/>
    <cellStyle name="Normal - Style1 10" xfId="9132"/>
    <cellStyle name="Normal - Style1 11" xfId="9133"/>
    <cellStyle name="Normal - Style1 12" xfId="9134"/>
    <cellStyle name="Normal - Style1 2" xfId="9135"/>
    <cellStyle name="Normal - Style1 2 2" xfId="9136"/>
    <cellStyle name="Normal - Style1 2 3" xfId="9137"/>
    <cellStyle name="Normal - Style1 2 4" xfId="9138"/>
    <cellStyle name="Normal - Style1 3" xfId="9139"/>
    <cellStyle name="Normal - Style1 4" xfId="9140"/>
    <cellStyle name="Normal - Style1 5" xfId="9141"/>
    <cellStyle name="Normal - Style1 6" xfId="9142"/>
    <cellStyle name="Normal - Style1 7" xfId="9143"/>
    <cellStyle name="Normal - Style1 8" xfId="9144"/>
    <cellStyle name="Normal - Style1 9" xfId="9145"/>
    <cellStyle name="Normal - Style2" xfId="2384"/>
    <cellStyle name="Normal - Style2 2" xfId="9146"/>
    <cellStyle name="Normal - Style3" xfId="2385"/>
    <cellStyle name="Normal - Style3 2" xfId="9147"/>
    <cellStyle name="Normal - Style4" xfId="2386"/>
    <cellStyle name="Normal - Style4 2" xfId="9148"/>
    <cellStyle name="Normal - Style5" xfId="2387"/>
    <cellStyle name="Normal - Style5 2" xfId="9149"/>
    <cellStyle name="Normal - Style6" xfId="2388"/>
    <cellStyle name="Normal - Style6 2" xfId="9150"/>
    <cellStyle name="Normal - Style7" xfId="2389"/>
    <cellStyle name="Normal - Style7 2" xfId="9151"/>
    <cellStyle name="Normal - Style8" xfId="2390"/>
    <cellStyle name="Normal - Style8 2" xfId="9152"/>
    <cellStyle name="Normal - 유형1" xfId="2391"/>
    <cellStyle name="normal 10" xfId="9153"/>
    <cellStyle name="normal 11" xfId="9154"/>
    <cellStyle name="normal 2" xfId="9155"/>
    <cellStyle name="normal 3" xfId="9156"/>
    <cellStyle name="normal 4" xfId="9157"/>
    <cellStyle name="normal 5" xfId="9158"/>
    <cellStyle name="normal 6" xfId="9159"/>
    <cellStyle name="normal 7" xfId="9160"/>
    <cellStyle name="normal 8" xfId="9161"/>
    <cellStyle name="normal 9" xfId="9162"/>
    <cellStyle name="Normal_ SG&amp;A Bridge " xfId="2392"/>
    <cellStyle name="Note" xfId="9163"/>
    <cellStyle name="Œ…?æ맖?e [0.00]_laroux" xfId="2393"/>
    <cellStyle name="Œ…?æ맖?e_laroux" xfId="2394"/>
    <cellStyle name="oft Excel]_x000d__x000a_Comment=The open=/f lines load custom functions into the Paste Function list._x000d__x000a_Maximized=3_x000d__x000a_AutoFormat=" xfId="2395"/>
    <cellStyle name="oh" xfId="2396"/>
    <cellStyle name="Output" xfId="9164"/>
    <cellStyle name="ꯠōකb갈ōඪb눠ōයb눸ō්b뉜ōේb뉼ō෪b늠ō෺b부ōชb붘ōบb붴ōสb뷄ōฺb뷘ō๊b닄ō๚b닜ō๪b닰ō๺b댜ōຊb댸ōບb뷬ōສb븄ō຺b블ō໊b븨ō໚b븼ō໪b덐ō໺b덠ō༊b델ō" xfId="2397"/>
    <cellStyle name="P" xfId="2398"/>
    <cellStyle name="p time]_x000d__x000a_time-zone-subsection=japan_x000d__x000a_save-on-exit=yes_x000d__x000a_show-log=no_x000d__x000a_updates=single_x000d__x000a_authorization=m" xfId="2399"/>
    <cellStyle name="per.style" xfId="9165"/>
    <cellStyle name="Percent" xfId="2400"/>
    <cellStyle name="Percent (0)" xfId="9166"/>
    <cellStyle name="Percent [0]" xfId="9167"/>
    <cellStyle name="Percent [00]" xfId="9168"/>
    <cellStyle name="Percent [2]" xfId="2401"/>
    <cellStyle name="Percent 10" xfId="9169"/>
    <cellStyle name="Percent 11" xfId="9170"/>
    <cellStyle name="Percent 12" xfId="9171"/>
    <cellStyle name="Percent 2" xfId="9172"/>
    <cellStyle name="Percent 2 2" xfId="9173"/>
    <cellStyle name="Percent 2 3" xfId="9174"/>
    <cellStyle name="Percent 2 4" xfId="9175"/>
    <cellStyle name="Percent 3" xfId="9176"/>
    <cellStyle name="Percent 4" xfId="9177"/>
    <cellStyle name="Percent 5" xfId="9178"/>
    <cellStyle name="Percent 6" xfId="9179"/>
    <cellStyle name="Percent 7" xfId="9180"/>
    <cellStyle name="Percent 8" xfId="9181"/>
    <cellStyle name="Percent 9" xfId="9182"/>
    <cellStyle name="Percent_!간지" xfId="2402"/>
    <cellStyle name="PrePop Currency (0)" xfId="9183"/>
    <cellStyle name="PrePop Currency (2)" xfId="9184"/>
    <cellStyle name="PrePop Units (0)" xfId="9185"/>
    <cellStyle name="PrePop Units (1)" xfId="9186"/>
    <cellStyle name="PrePop Units (2)" xfId="9187"/>
    <cellStyle name="regstoresfromspecstores" xfId="9188"/>
    <cellStyle name="RevList" xfId="2403"/>
    <cellStyle name="RevList 10" xfId="9189"/>
    <cellStyle name="RevList 2" xfId="9190"/>
    <cellStyle name="RevList 2 2" xfId="9191"/>
    <cellStyle name="RevList 2 3" xfId="9192"/>
    <cellStyle name="RevList 2 4" xfId="9193"/>
    <cellStyle name="RevList 3" xfId="9194"/>
    <cellStyle name="RevList 4" xfId="9195"/>
    <cellStyle name="RevList 5" xfId="9196"/>
    <cellStyle name="RevList 6" xfId="9197"/>
    <cellStyle name="RevList 7" xfId="9198"/>
    <cellStyle name="RevList 8" xfId="9199"/>
    <cellStyle name="RevList 9" xfId="9200"/>
    <cellStyle name="rld Wide" xfId="2404"/>
    <cellStyle name="sh" xfId="2405"/>
    <cellStyle name="SHADEDSTORES" xfId="9201"/>
    <cellStyle name="SHIM" xfId="2406"/>
    <cellStyle name="specstores" xfId="9202"/>
    <cellStyle name="ssh" xfId="2407"/>
    <cellStyle name="STANDARD" xfId="9203"/>
    <cellStyle name="STANDARD 10" xfId="9204"/>
    <cellStyle name="STANDARD 2" xfId="9205"/>
    <cellStyle name="STANDARD 3" xfId="9206"/>
    <cellStyle name="STANDARD 4" xfId="9207"/>
    <cellStyle name="STANDARD 5" xfId="9208"/>
    <cellStyle name="STANDARD 6" xfId="9209"/>
    <cellStyle name="STANDARD 7" xfId="9210"/>
    <cellStyle name="STANDARD 8" xfId="9211"/>
    <cellStyle name="STANDARD 9" xfId="9212"/>
    <cellStyle name="Standard_Anpassen der Amortisation" xfId="2408"/>
    <cellStyle name="STD" xfId="2409"/>
    <cellStyle name="STD1" xfId="2410"/>
    <cellStyle name="Sub" xfId="9213"/>
    <cellStyle name="subhead" xfId="2411"/>
    <cellStyle name="Subtotal" xfId="2412"/>
    <cellStyle name="testtitle" xfId="2413"/>
    <cellStyle name="Text Indent A" xfId="9214"/>
    <cellStyle name="Text Indent B" xfId="9215"/>
    <cellStyle name="Text Indent C" xfId="9216"/>
    <cellStyle name="þ_x001d_ð'&amp;Oy?Hy9_x0008_E_x000c_￠_x000d__x0007__x0001__x0001_" xfId="2414"/>
    <cellStyle name="Title" xfId="2415"/>
    <cellStyle name="title [1]" xfId="2416"/>
    <cellStyle name="title [2]" xfId="2417"/>
    <cellStyle name="Title 2" xfId="9217"/>
    <cellStyle name="Title 3" xfId="9218"/>
    <cellStyle name="Title 4" xfId="9219"/>
    <cellStyle name="Title 5" xfId="9220"/>
    <cellStyle name="Title_공문" xfId="2418"/>
    <cellStyle name="Title2" xfId="9221"/>
    <cellStyle name="TON" xfId="2419"/>
    <cellStyle name="Ton/set" xfId="2420"/>
    <cellStyle name="Ton/대" xfId="2421"/>
    <cellStyle name="Total" xfId="2422"/>
    <cellStyle name="Total 10" xfId="9222"/>
    <cellStyle name="Total 11" xfId="9223"/>
    <cellStyle name="Total 2" xfId="9224"/>
    <cellStyle name="Total 3" xfId="9225"/>
    <cellStyle name="Total 4" xfId="9226"/>
    <cellStyle name="Total 5" xfId="9227"/>
    <cellStyle name="Total 6" xfId="9228"/>
    <cellStyle name="Total 7" xfId="9229"/>
    <cellStyle name="Total 8" xfId="9230"/>
    <cellStyle name="Total 9" xfId="9231"/>
    <cellStyle name="TPH/대" xfId="2423"/>
    <cellStyle name="UM" xfId="2424"/>
    <cellStyle name="UM 2" xfId="9232"/>
    <cellStyle name="W?rung [0]_Compiling Utility Macros" xfId="2425"/>
    <cellStyle name="W?rung_Compiling Utility Macros" xfId="2426"/>
    <cellStyle name="Warning Text" xfId="9233"/>
    <cellStyle name="wrap" xfId="2427"/>
    <cellStyle name="ƸōዊbǜōዚbǸōዪbɄōዺb쉀ōጊb쉬ōጚb슔ōጪb싀ōጺb쌐ōፊbɤōፚbʀō፪bʘō፺bʼōᎊb˜ō᎚b쌼ōᎪb쎄ōᎺb쎨ōᏊb쏄ōᏚb쏜ōᏪb̀ōᏺb̤ōᐊb͔ōᐚb΀ōᐪbΰōᐺb쏸ō" xfId="2428"/>
    <cellStyle name="μU¿¡ ¿A´A CIAIÆU¸μAⓒ" xfId="2429"/>
    <cellStyle name="ハイパーリンク_NT見10" xfId="9234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0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1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2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3"/>
    <cellStyle name="|?ドE" xfId="2434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5"/>
    <cellStyle name="" xfId="2435"/>
    <cellStyle name="가." xfId="2436"/>
    <cellStyle name="강조색1 10" xfId="9236"/>
    <cellStyle name="강조색1 2" xfId="9237"/>
    <cellStyle name="강조색1 3" xfId="9238"/>
    <cellStyle name="강조색1 4" xfId="9239"/>
    <cellStyle name="강조색1 5" xfId="9240"/>
    <cellStyle name="강조색1 6" xfId="9241"/>
    <cellStyle name="강조색1 7" xfId="9242"/>
    <cellStyle name="강조색1 8" xfId="9243"/>
    <cellStyle name="강조색1 9" xfId="9244"/>
    <cellStyle name="강조색2 10" xfId="9245"/>
    <cellStyle name="강조색2 2" xfId="9246"/>
    <cellStyle name="강조색2 3" xfId="9247"/>
    <cellStyle name="강조색2 4" xfId="9248"/>
    <cellStyle name="강조색2 5" xfId="9249"/>
    <cellStyle name="강조색2 6" xfId="9250"/>
    <cellStyle name="강조색2 7" xfId="9251"/>
    <cellStyle name="강조색2 8" xfId="9252"/>
    <cellStyle name="강조색2 9" xfId="9253"/>
    <cellStyle name="강조색3 10" xfId="9254"/>
    <cellStyle name="강조색3 2" xfId="9255"/>
    <cellStyle name="강조색3 3" xfId="9256"/>
    <cellStyle name="강조색3 4" xfId="9257"/>
    <cellStyle name="강조색3 5" xfId="9258"/>
    <cellStyle name="강조색3 6" xfId="9259"/>
    <cellStyle name="강조색3 7" xfId="9260"/>
    <cellStyle name="강조색3 8" xfId="9261"/>
    <cellStyle name="강조색3 9" xfId="9262"/>
    <cellStyle name="강조색4 10" xfId="9263"/>
    <cellStyle name="강조색4 2" xfId="9264"/>
    <cellStyle name="강조색4 3" xfId="9265"/>
    <cellStyle name="강조색4 4" xfId="9266"/>
    <cellStyle name="강조색4 5" xfId="9267"/>
    <cellStyle name="강조색4 6" xfId="9268"/>
    <cellStyle name="강조색4 7" xfId="9269"/>
    <cellStyle name="강조색4 8" xfId="9270"/>
    <cellStyle name="강조색4 9" xfId="9271"/>
    <cellStyle name="강조색5 10" xfId="9272"/>
    <cellStyle name="강조색5 2" xfId="9273"/>
    <cellStyle name="강조색5 3" xfId="9274"/>
    <cellStyle name="강조색5 4" xfId="9275"/>
    <cellStyle name="강조색5 5" xfId="9276"/>
    <cellStyle name="강조색5 6" xfId="9277"/>
    <cellStyle name="강조색5 7" xfId="9278"/>
    <cellStyle name="강조색5 8" xfId="9279"/>
    <cellStyle name="강조색5 9" xfId="9280"/>
    <cellStyle name="강조색6 10" xfId="9281"/>
    <cellStyle name="강조색6 2" xfId="9282"/>
    <cellStyle name="강조색6 3" xfId="9283"/>
    <cellStyle name="강조색6 4" xfId="9284"/>
    <cellStyle name="강조색6 5" xfId="9285"/>
    <cellStyle name="강조색6 6" xfId="9286"/>
    <cellStyle name="강조색6 7" xfId="9287"/>
    <cellStyle name="강조색6 8" xfId="9288"/>
    <cellStyle name="강조색6 9" xfId="9289"/>
    <cellStyle name="견적" xfId="9290"/>
    <cellStyle name="경고문 10" xfId="9291"/>
    <cellStyle name="경고문 2" xfId="9292"/>
    <cellStyle name="경고문 3" xfId="9293"/>
    <cellStyle name="경고문 4" xfId="9294"/>
    <cellStyle name="경고문 5" xfId="9295"/>
    <cellStyle name="경고문 6" xfId="9296"/>
    <cellStyle name="경고문 7" xfId="9297"/>
    <cellStyle name="경고문 8" xfId="9298"/>
    <cellStyle name="경고문 9" xfId="9299"/>
    <cellStyle name="계산 10" xfId="9300"/>
    <cellStyle name="계산 11" xfId="9301"/>
    <cellStyle name="계산 2" xfId="9302"/>
    <cellStyle name="계산 3" xfId="9303"/>
    <cellStyle name="계산 4" xfId="9304"/>
    <cellStyle name="계산 5" xfId="9305"/>
    <cellStyle name="계산 6" xfId="9306"/>
    <cellStyle name="계산 7" xfId="9307"/>
    <cellStyle name="계산 8" xfId="9308"/>
    <cellStyle name="계산 9" xfId="9309"/>
    <cellStyle name="고정소숫점" xfId="2437"/>
    <cellStyle name="고정소숫점 10" xfId="9310"/>
    <cellStyle name="고정소숫점 2" xfId="9311"/>
    <cellStyle name="고정소숫점 2 2" xfId="9312"/>
    <cellStyle name="고정소숫점 2 3" xfId="9313"/>
    <cellStyle name="고정소숫점 2 4" xfId="9314"/>
    <cellStyle name="고정소숫점 3" xfId="9315"/>
    <cellStyle name="고정소숫점 4" xfId="9316"/>
    <cellStyle name="고정소숫점 5" xfId="9317"/>
    <cellStyle name="고정소숫점 6" xfId="9318"/>
    <cellStyle name="고정소숫점 7" xfId="9319"/>
    <cellStyle name="고정소숫점 8" xfId="9320"/>
    <cellStyle name="고정소숫점 9" xfId="9321"/>
    <cellStyle name="고정출력1" xfId="2438"/>
    <cellStyle name="고정출력1 10" xfId="9322"/>
    <cellStyle name="고정출력1 2" xfId="9323"/>
    <cellStyle name="고정출력1 3" xfId="9324"/>
    <cellStyle name="고정출력1 4" xfId="9325"/>
    <cellStyle name="고정출력1 5" xfId="9326"/>
    <cellStyle name="고정출력1 6" xfId="9327"/>
    <cellStyle name="고정출력1 7" xfId="9328"/>
    <cellStyle name="고정출력1 8" xfId="9329"/>
    <cellStyle name="고정출력1 9" xfId="9330"/>
    <cellStyle name="고정출력2" xfId="2439"/>
    <cellStyle name="고정출력2 10" xfId="9331"/>
    <cellStyle name="고정출력2 2" xfId="9332"/>
    <cellStyle name="고정출력2 3" xfId="9333"/>
    <cellStyle name="고정출력2 4" xfId="9334"/>
    <cellStyle name="고정출력2 5" xfId="9335"/>
    <cellStyle name="고정출력2 6" xfId="9336"/>
    <cellStyle name="고정출력2 7" xfId="9337"/>
    <cellStyle name="고정출력2 8" xfId="9338"/>
    <cellStyle name="고정출력2 9" xfId="9339"/>
    <cellStyle name="공사원가계산서(조경)" xfId="2440"/>
    <cellStyle name="공종" xfId="2441"/>
    <cellStyle name="공종-규격" xfId="2442"/>
    <cellStyle name="咬訌裝?INCOM1" xfId="9340"/>
    <cellStyle name="咬訌裝?INCOM10" xfId="9341"/>
    <cellStyle name="咬訌裝?INCOM2" xfId="9342"/>
    <cellStyle name="咬訌裝?INCOM3" xfId="9343"/>
    <cellStyle name="咬訌裝?INCOM4" xfId="9344"/>
    <cellStyle name="咬訌裝?INCOM5" xfId="9345"/>
    <cellStyle name="咬訌裝?INCOM6" xfId="9346"/>
    <cellStyle name="咬訌裝?INCOM7" xfId="9347"/>
    <cellStyle name="咬訌裝?INCOM8" xfId="9348"/>
    <cellStyle name="咬訌裝?INCOM9" xfId="9349"/>
    <cellStyle name="咬訌裝?PRIB11" xfId="9350"/>
    <cellStyle name="구        분" xfId="2443"/>
    <cellStyle name="금일실시량" xfId="2444"/>
    <cellStyle name="기계" xfId="9351"/>
    <cellStyle name="기계 2" xfId="9352"/>
    <cellStyle name="끼_x0001_?" xfId="2445"/>
    <cellStyle name="나쁨 10" xfId="9353"/>
    <cellStyle name="나쁨 2" xfId="9354"/>
    <cellStyle name="나쁨 3" xfId="9355"/>
    <cellStyle name="나쁨 4" xfId="9356"/>
    <cellStyle name="나쁨 5" xfId="9357"/>
    <cellStyle name="나쁨 6" xfId="9358"/>
    <cellStyle name="나쁨 7" xfId="9359"/>
    <cellStyle name="나쁨 8" xfId="9360"/>
    <cellStyle name="나쁨 9" xfId="9361"/>
    <cellStyle name="날짜" xfId="2446"/>
    <cellStyle name="날짜 10" xfId="9362"/>
    <cellStyle name="날짜 2" xfId="9363"/>
    <cellStyle name="날짜 3" xfId="9364"/>
    <cellStyle name="날짜 4" xfId="9365"/>
    <cellStyle name="날짜 5" xfId="9366"/>
    <cellStyle name="날짜 6" xfId="9367"/>
    <cellStyle name="날짜 7" xfId="9368"/>
    <cellStyle name="날짜 8" xfId="9369"/>
    <cellStyle name="날짜 9" xfId="9370"/>
    <cellStyle name="내역" xfId="9371"/>
    <cellStyle name="내역서" xfId="2447"/>
    <cellStyle name="내역서 2" xfId="9372"/>
    <cellStyle name="네모제목" xfId="2448"/>
    <cellStyle name="단위" xfId="2449"/>
    <cellStyle name="단위-&quot;*&quot;" xfId="2450"/>
    <cellStyle name="단위-%" xfId="2451"/>
    <cellStyle name="단위-kg" xfId="2452"/>
    <cellStyle name="단위-m" xfId="2453"/>
    <cellStyle name="단위-㎡" xfId="2454"/>
    <cellStyle name="단위-㎡/개소" xfId="2455"/>
    <cellStyle name="단위-㎡_관보호공" xfId="2456"/>
    <cellStyle name="단위-㎥" xfId="2457"/>
    <cellStyle name="단위-t=" xfId="2458"/>
    <cellStyle name="달러" xfId="2459"/>
    <cellStyle name="달러 10" xfId="9373"/>
    <cellStyle name="달러 2" xfId="9374"/>
    <cellStyle name="달러 3" xfId="9375"/>
    <cellStyle name="달러 4" xfId="9376"/>
    <cellStyle name="달러 5" xfId="9377"/>
    <cellStyle name="달러 6" xfId="9378"/>
    <cellStyle name="달러 7" xfId="9379"/>
    <cellStyle name="달러 8" xfId="9380"/>
    <cellStyle name="달러 9" xfId="9381"/>
    <cellStyle name="대공종" xfId="2460"/>
    <cellStyle name="델ō༚b뎔ō༪b뎬ō༺b빘ōཊb빰ōཚb뺌ōཪb뻘ōེb뻴ōྊb돌ōྚb돴ōྪb된ōྺb됸ō࿊b둔ō࿚b뼘ō࿪b뼸ō࿺b뽨ōညb뾔ōယb뿄ōဪb뒜ō်b뒸ō၊b듌ōၚb들ōၪb듸ōၺb뿴ōႊb쀐ō" xfId="2461"/>
    <cellStyle name="둔ō࿚b뼘ō࿪b뼸ō࿺b뽨ōညb뾔ōယb뿄ōဪb뒜ō်b뒸ō၊b듌ōၚb들ōၪb듸ōၺb뿴ōႊb쀐ōႚb쀬ōႪb쁴ōႺb삐ō჊b딐ōლb따ōცb땔ōჺb땬ōᄊb떀ōᄚb산ōᄪb새ōᄺb샘ōᅋb샬ō" xfId="2462"/>
    <cellStyle name="뒤에 오는 하이퍼링크" xfId="2463"/>
    <cellStyle name="뒤에 오는 하이퍼링크 10" xfId="9382"/>
    <cellStyle name="뒤에 오는 하이퍼링크 11" xfId="9383"/>
    <cellStyle name="뒤에 오는 하이퍼링크 2" xfId="9384"/>
    <cellStyle name="뒤에 오는 하이퍼링크 3" xfId="9385"/>
    <cellStyle name="뒤에 오는 하이퍼링크 4" xfId="9386"/>
    <cellStyle name="뒤에 오는 하이퍼링크 5" xfId="9387"/>
    <cellStyle name="뒤에 오는 하이퍼링크 6" xfId="9388"/>
    <cellStyle name="뒤에 오는 하이퍼링크 7" xfId="9389"/>
    <cellStyle name="뒤에 오는 하이퍼링크 8" xfId="9390"/>
    <cellStyle name="뒤에 오는 하이퍼링크 9" xfId="9391"/>
    <cellStyle name="뒤에 오는 하이퍼링크_0512" xfId="9392"/>
    <cellStyle name="뒸ō၊b듌ōၚb들ōၪb듸ōၺb뿴ōႊb쀐ōႚb쀬ōႪb쁴ōႺb삐ō჊b딐ōლb따ōცb땔ōჺb땬ōᄊb떀ōᄚb산ōᄪb새ōᄺb샘ōᅋb샬ōᅛb샴ōᅪb_x000c_ōᅺb0ōᆊbXōᆚbōᆪb¨ōᆺb섄ō" xfId="2464"/>
    <cellStyle name="딐ōლb따ōცb땔ōჺb땬ōᄊb떀ōᄚb산ōᄪb새ōᄺb샘ōᅋb샬ōᅛb샴ōᅪb_x000c_ōᅺb0ōᆊbXōᆚbōᆪb¨ōᆺb섄ōᇊb섰ōᇚb셌ōᇪb셨ōᇺb손ōሊbÌōሚbôōሪbŀōሺbŨōቊbƀō" xfId="2465"/>
    <cellStyle name="똿떓죶Ø? [0.00]_PRODUCT DETAIL Q1" xfId="2466"/>
    <cellStyle name="똿떓죶Ø?_PRODUCT DETAIL Q1" xfId="2467"/>
    <cellStyle name="똿떓죶Ø괻_PRODUCT DETAIL Q1" xfId="2468"/>
    <cellStyle name="똿뗦먛귟 [0.00]_ACT LIST" xfId="2469"/>
    <cellStyle name="똿뗦먛귟_ACT LIST" xfId="2470"/>
    <cellStyle name="마이너스키" xfId="2471"/>
    <cellStyle name="메모 10" xfId="9393"/>
    <cellStyle name="메모 11" xfId="9394"/>
    <cellStyle name="메모 2" xfId="9395"/>
    <cellStyle name="메모 3" xfId="9396"/>
    <cellStyle name="메모 4" xfId="9397"/>
    <cellStyle name="메모 5" xfId="9398"/>
    <cellStyle name="메모 6" xfId="9399"/>
    <cellStyle name="메모 7" xfId="9400"/>
    <cellStyle name="메모 8" xfId="9401"/>
    <cellStyle name="메모 9" xfId="9402"/>
    <cellStyle name="묮뎋 [0.00]_PRODUCT DETAIL Q1" xfId="2472"/>
    <cellStyle name="묮뎋_PRODUCT DETAIL Q1" xfId="2473"/>
    <cellStyle name="물량" xfId="2474"/>
    <cellStyle name="믅됞 [0.00]_ Att. 1- Cover" xfId="2475"/>
    <cellStyle name="믅됞_ Att. 1- Cover" xfId="2476"/>
    <cellStyle name="박상윤" xfId="2477"/>
    <cellStyle name="배분" xfId="2478"/>
    <cellStyle name="배분 2" xfId="9403"/>
    <cellStyle name="배분 3" xfId="9404"/>
    <cellStyle name="배분 4" xfId="9405"/>
    <cellStyle name="백" xfId="2479"/>
    <cellStyle name="백 " xfId="2480"/>
    <cellStyle name="백_3. 신광R~숭의R(배수공)" xfId="2481"/>
    <cellStyle name="백_Sheet1" xfId="2482"/>
    <cellStyle name="백_배수공" xfId="2483"/>
    <cellStyle name="백_솔빛마을연결도로(최종)" xfId="2484"/>
    <cellStyle name="백_수량산출서(수정)" xfId="2485"/>
    <cellStyle name="백_수량산출서(수정)_3. 신광R~숭의R(배수공)" xfId="2486"/>
    <cellStyle name="백_수량산출서(수정)_배수공" xfId="2487"/>
    <cellStyle name="백_수량산출서(수정)_솔빛마을연결도로(최종)" xfId="2488"/>
    <cellStyle name="백_용현동(1m3-금액산출)v7" xfId="9406"/>
    <cellStyle name="백분율" xfId="9946" builtinId="5"/>
    <cellStyle name="백분율 [△1]" xfId="2489"/>
    <cellStyle name="백분율 [△2]" xfId="2490"/>
    <cellStyle name="백분율 [0]" xfId="2491"/>
    <cellStyle name="백분율 [2]" xfId="2492"/>
    <cellStyle name="백분율 10" xfId="9407"/>
    <cellStyle name="백분율 11" xfId="9408"/>
    <cellStyle name="백분율 12" xfId="9409"/>
    <cellStyle name="백분율 13" xfId="9410"/>
    <cellStyle name="백분율 14" xfId="9411"/>
    <cellStyle name="백분율 15" xfId="9412"/>
    <cellStyle name="백분율 16" xfId="9413"/>
    <cellStyle name="백분율 17" xfId="9414"/>
    <cellStyle name="백분율 18" xfId="9415"/>
    <cellStyle name="백분율 19" xfId="9416"/>
    <cellStyle name="백분율 2" xfId="2493"/>
    <cellStyle name="백분율 2 2" xfId="2494"/>
    <cellStyle name="백분율 2 2 2" xfId="9417"/>
    <cellStyle name="백분율 2 2 3" xfId="9418"/>
    <cellStyle name="백분율 2 3" xfId="9419"/>
    <cellStyle name="백분율 2 4" xfId="9420"/>
    <cellStyle name="백분율 2 5" xfId="9421"/>
    <cellStyle name="백분율 2 6" xfId="9422"/>
    <cellStyle name="백분율 3" xfId="2495"/>
    <cellStyle name="백분율 3 2" xfId="9423"/>
    <cellStyle name="백분율 3 3" xfId="9424"/>
    <cellStyle name="백분율 4" xfId="9425"/>
    <cellStyle name="백분율 4 2" xfId="9426"/>
    <cellStyle name="백분율 5" xfId="9427"/>
    <cellStyle name="백분율 6" xfId="9428"/>
    <cellStyle name="백분율 7" xfId="9429"/>
    <cellStyle name="백분율 8" xfId="9430"/>
    <cellStyle name="백분율 9" xfId="9431"/>
    <cellStyle name="백분율［△1］" xfId="2496"/>
    <cellStyle name="백분율［△1］ 2" xfId="9432"/>
    <cellStyle name="백분율［△1］ 3" xfId="9433"/>
    <cellStyle name="백분율［△1］ 4" xfId="9434"/>
    <cellStyle name="백분율［△2］" xfId="2497"/>
    <cellStyle name="백분율［△2］ 2" xfId="9435"/>
    <cellStyle name="백분율［△2］ 3" xfId="9436"/>
    <cellStyle name="백분율［△2］ 4" xfId="9437"/>
    <cellStyle name="보통 10" xfId="9438"/>
    <cellStyle name="보통 2" xfId="9439"/>
    <cellStyle name="보통 3" xfId="9440"/>
    <cellStyle name="보통 4" xfId="9441"/>
    <cellStyle name="보통 5" xfId="9442"/>
    <cellStyle name="보통 6" xfId="9443"/>
    <cellStyle name="보통 7" xfId="9444"/>
    <cellStyle name="보통 8" xfId="9445"/>
    <cellStyle name="보통 9" xfId="9446"/>
    <cellStyle name="본문체" xfId="9447"/>
    <cellStyle name="붘ōบb붴ōสb뷄ōฺb뷘ō๊b닄ō๚b닜ō๪b닰ō๺b댜ōຊb댸ōບb뷬ōສb븄ō຺b블ō໊b븨ō໚b븼ō໪b덐ō໺b덠ō༊b델ō༚b뎔ō༪b뎬ō༺b빘ōཊb빰ōཚb뺌ōཪb뻘ōེb뻴ōྊb돌ō" xfId="2498"/>
    <cellStyle name="뷭?" xfId="2499"/>
    <cellStyle name="븨ō໚b븼ō໪b덐ō໺b덠ō༊b델ō༚b뎔ō༪b뎬ō༺b빘ōཊb빰ōཚb뺌ōཪb뻘ōེb뻴ōྊb돌ōྚb돴ōྪb된ōྺb됸ō࿊b둔ō࿚b뼘ō࿪b뼸ō࿺b뽨ōညb뾔ōယb뿄ōဪb뒜ō်b뒸ō၊b듌ō" xfId="2500"/>
    <cellStyle name="빨간색" xfId="2501"/>
    <cellStyle name="빨강" xfId="2502"/>
    <cellStyle name="뻴ōྊb돌ōྚb돴ōྪb된ōྺb됸ō࿊b둔ō࿚b뼘ō࿪b뼸ō࿺b뽨ōညb뾔ōယb뿄ōဪb뒜ō်b뒸ō၊b듌ōၚb들ōၪb듸ōၺb뿴ōႊb쀐ōႚb쀬ōႪb쁴ōႺb삐ō჊b딐ōლb따ōცb땔ōჺb땬ō" xfId="2503"/>
    <cellStyle name="산출식" xfId="2504"/>
    <cellStyle name="선택영역" xfId="9448"/>
    <cellStyle name="선택영역 가운데" xfId="2505"/>
    <cellStyle name="선택영역_토공수량" xfId="9449"/>
    <cellStyle name="선택영역의 가운데" xfId="2506"/>
    <cellStyle name="선택영역의 가운데로" xfId="2507"/>
    <cellStyle name="선택영역의 가운데로 2" xfId="9450"/>
    <cellStyle name="선택영역의 가운데로 3" xfId="9451"/>
    <cellStyle name="선택영역의 가운데로 4" xfId="9452"/>
    <cellStyle name="선택영영" xfId="2508"/>
    <cellStyle name="설계변경" xfId="2509"/>
    <cellStyle name="설계서" xfId="9453"/>
    <cellStyle name="설명 텍스트 10" xfId="9454"/>
    <cellStyle name="설명 텍스트 2" xfId="9455"/>
    <cellStyle name="설명 텍스트 3" xfId="9456"/>
    <cellStyle name="설명 텍스트 4" xfId="9457"/>
    <cellStyle name="설명 텍스트 5" xfId="9458"/>
    <cellStyle name="설명 텍스트 6" xfId="9459"/>
    <cellStyle name="설명 텍스트 7" xfId="9460"/>
    <cellStyle name="설명 텍스트 8" xfId="9461"/>
    <cellStyle name="설명 텍스트 9" xfId="9462"/>
    <cellStyle name="셀 확인 10" xfId="9463"/>
    <cellStyle name="셀 확인 2" xfId="9464"/>
    <cellStyle name="셀 확인 3" xfId="9465"/>
    <cellStyle name="셀 확인 4" xfId="9466"/>
    <cellStyle name="셀 확인 5" xfId="9467"/>
    <cellStyle name="셀 확인 6" xfId="9468"/>
    <cellStyle name="셀 확인 7" xfId="9469"/>
    <cellStyle name="셀 확인 8" xfId="9470"/>
    <cellStyle name="셀 확인 9" xfId="9471"/>
    <cellStyle name="소공종" xfId="2510"/>
    <cellStyle name="소수" xfId="2511"/>
    <cellStyle name="소수3" xfId="2512"/>
    <cellStyle name="소수4" xfId="2513"/>
    <cellStyle name="소수4 10" xfId="9472"/>
    <cellStyle name="소수4 2" xfId="9473"/>
    <cellStyle name="소수4 3" xfId="9474"/>
    <cellStyle name="소수4 4" xfId="9475"/>
    <cellStyle name="소수4 5" xfId="9476"/>
    <cellStyle name="소수4 6" xfId="9477"/>
    <cellStyle name="소수4 7" xfId="9478"/>
    <cellStyle name="소수4 8" xfId="9479"/>
    <cellStyle name="소수4 9" xfId="9480"/>
    <cellStyle name="소수점" xfId="2514"/>
    <cellStyle name="소숫점0" xfId="9481"/>
    <cellStyle name="소숫점3" xfId="9482"/>
    <cellStyle name="수당" xfId="9483"/>
    <cellStyle name="수당2" xfId="9484"/>
    <cellStyle name="수량" xfId="2515"/>
    <cellStyle name="수량1" xfId="2516"/>
    <cellStyle name="수량산출" xfId="2517"/>
    <cellStyle name="수목명" xfId="2518"/>
    <cellStyle name="숨김" xfId="2519"/>
    <cellStyle name="숫자" xfId="2520"/>
    <cellStyle name="숫자(R)" xfId="2521"/>
    <cellStyle name="숫자(R) 10" xfId="9485"/>
    <cellStyle name="숫자(R) 11" xfId="9486"/>
    <cellStyle name="숫자(R) 2" xfId="9487"/>
    <cellStyle name="숫자(R) 2 2" xfId="9488"/>
    <cellStyle name="숫자(R) 2 3" xfId="9489"/>
    <cellStyle name="숫자(R) 2 4" xfId="9490"/>
    <cellStyle name="숫자(R) 3" xfId="9491"/>
    <cellStyle name="숫자(R) 4" xfId="9492"/>
    <cellStyle name="숫자(R) 5" xfId="9493"/>
    <cellStyle name="숫자(R) 6" xfId="9494"/>
    <cellStyle name="숫자(R) 7" xfId="9495"/>
    <cellStyle name="숫자(R) 8" xfId="9496"/>
    <cellStyle name="숫자(R) 9" xfId="9497"/>
    <cellStyle name="숫자1" xfId="2522"/>
    <cellStyle name="숫자3" xfId="2523"/>
    <cellStyle name="숫자3R" xfId="9498"/>
    <cellStyle name="숫자3자리" xfId="9499"/>
    <cellStyle name="쉼표 [0]" xfId="1" builtinId="6"/>
    <cellStyle name="쉼표 [0] 10" xfId="2524"/>
    <cellStyle name="쉼표 [0] 10 2" xfId="9500"/>
    <cellStyle name="쉼표 [0] 11" xfId="2525"/>
    <cellStyle name="쉼표 [0] 11 2" xfId="9501"/>
    <cellStyle name="쉼표 [0] 12" xfId="2526"/>
    <cellStyle name="쉼표 [0] 12 2" xfId="9502"/>
    <cellStyle name="쉼표 [0] 13" xfId="2527"/>
    <cellStyle name="쉼표 [0] 13 2" xfId="9503"/>
    <cellStyle name="쉼표 [0] 14" xfId="2528"/>
    <cellStyle name="쉼표 [0] 14 2" xfId="9504"/>
    <cellStyle name="쉼표 [0] 15" xfId="2529"/>
    <cellStyle name="쉼표 [0] 15 2" xfId="9505"/>
    <cellStyle name="쉼표 [0] 16" xfId="2530"/>
    <cellStyle name="쉼표 [0] 16 2" xfId="9506"/>
    <cellStyle name="쉼표 [0] 17" xfId="9507"/>
    <cellStyle name="쉼표 [0] 18" xfId="9508"/>
    <cellStyle name="쉼표 [0] 19" xfId="9509"/>
    <cellStyle name="쉼표 [0] 2" xfId="2531"/>
    <cellStyle name="쉼표 [0] 2 10" xfId="2532"/>
    <cellStyle name="쉼표 [0] 2 11" xfId="2533"/>
    <cellStyle name="쉼표 [0] 2 12" xfId="2534"/>
    <cellStyle name="쉼표 [0] 2 13" xfId="2535"/>
    <cellStyle name="쉼표 [0] 2 14" xfId="2536"/>
    <cellStyle name="쉼표 [0] 2 2" xfId="2537"/>
    <cellStyle name="쉼표 [0] 2 3" xfId="2538"/>
    <cellStyle name="쉼표 [0] 2 4" xfId="2539"/>
    <cellStyle name="쉼표 [0] 2 5" xfId="2540"/>
    <cellStyle name="쉼표 [0] 2 6" xfId="2541"/>
    <cellStyle name="쉼표 [0] 2 7" xfId="2542"/>
    <cellStyle name="쉼표 [0] 2 8" xfId="2543"/>
    <cellStyle name="쉼표 [0] 2 9" xfId="2544"/>
    <cellStyle name="쉼표 [0] 2_거제부두철골내역" xfId="2545"/>
    <cellStyle name="쉼표 [0] 20" xfId="9510"/>
    <cellStyle name="쉼표 [0] 21" xfId="9511"/>
    <cellStyle name="쉼표 [0] 22" xfId="9512"/>
    <cellStyle name="쉼표 [0] 23" xfId="9513"/>
    <cellStyle name="쉼표 [0] 24" xfId="9514"/>
    <cellStyle name="쉼표 [0] 25" xfId="9515"/>
    <cellStyle name="쉼표 [0] 26" xfId="9516"/>
    <cellStyle name="쉼표 [0] 27" xfId="9517"/>
    <cellStyle name="쉼표 [0] 28" xfId="9518"/>
    <cellStyle name="쉼표 [0] 29" xfId="9519"/>
    <cellStyle name="쉼표 [0] 3" xfId="2"/>
    <cellStyle name="쉼표 [0] 3 10" xfId="9520"/>
    <cellStyle name="쉼표 [0] 3 11" xfId="9521"/>
    <cellStyle name="쉼표 [0] 3 12" xfId="9522"/>
    <cellStyle name="쉼표 [0] 3 2" xfId="2546"/>
    <cellStyle name="쉼표 [0] 3 2 2" xfId="9523"/>
    <cellStyle name="쉼표 [0] 3 3" xfId="9524"/>
    <cellStyle name="쉼표 [0] 3 4" xfId="9525"/>
    <cellStyle name="쉼표 [0] 3 5" xfId="9526"/>
    <cellStyle name="쉼표 [0] 3 6" xfId="9527"/>
    <cellStyle name="쉼표 [0] 3 7" xfId="9528"/>
    <cellStyle name="쉼표 [0] 3 8" xfId="9529"/>
    <cellStyle name="쉼표 [0] 3 9" xfId="9530"/>
    <cellStyle name="쉼표 [0] 30" xfId="9531"/>
    <cellStyle name="쉼표 [0] 31" xfId="9532"/>
    <cellStyle name="쉼표 [0] 32" xfId="9533"/>
    <cellStyle name="쉼표 [0] 33" xfId="9534"/>
    <cellStyle name="쉼표 [0] 34" xfId="9535"/>
    <cellStyle name="쉼표 [0] 35" xfId="9536"/>
    <cellStyle name="쉼표 [0] 36" xfId="9537"/>
    <cellStyle name="쉼표 [0] 37" xfId="9538"/>
    <cellStyle name="쉼표 [0] 38" xfId="9539"/>
    <cellStyle name="쉼표 [0] 39" xfId="9540"/>
    <cellStyle name="쉼표 [0] 4" xfId="2547"/>
    <cellStyle name="쉼표 [0] 4 2" xfId="9541"/>
    <cellStyle name="쉼표 [0] 4 3" xfId="9542"/>
    <cellStyle name="쉼표 [0] 40" xfId="3055"/>
    <cellStyle name="쉼표 [0] 40 2" xfId="9543"/>
    <cellStyle name="쉼표 [0] 41" xfId="9544"/>
    <cellStyle name="쉼표 [0] 42" xfId="9545"/>
    <cellStyle name="쉼표 [0] 43" xfId="9546"/>
    <cellStyle name="쉼표 [0] 44" xfId="9547"/>
    <cellStyle name="쉼표 [0] 45" xfId="9548"/>
    <cellStyle name="쉼표 [0] 46" xfId="9549"/>
    <cellStyle name="쉼표 [0] 47" xfId="9550"/>
    <cellStyle name="쉼표 [0] 48" xfId="9551"/>
    <cellStyle name="쉼표 [0] 49" xfId="9552"/>
    <cellStyle name="쉼표 [0] 5" xfId="2548"/>
    <cellStyle name="쉼표 [0] 5 2" xfId="9553"/>
    <cellStyle name="쉼표 [0] 5 3" xfId="9554"/>
    <cellStyle name="쉼표 [0] 50" xfId="9555"/>
    <cellStyle name="쉼표 [0] 51" xfId="9556"/>
    <cellStyle name="쉼표 [0] 52" xfId="9557"/>
    <cellStyle name="쉼표 [0] 53" xfId="9558"/>
    <cellStyle name="쉼표 [0] 54" xfId="9559"/>
    <cellStyle name="쉼표 [0] 55" xfId="9560"/>
    <cellStyle name="쉼표 [0] 56" xfId="9561"/>
    <cellStyle name="쉼표 [0] 57" xfId="9562"/>
    <cellStyle name="쉼표 [0] 58" xfId="9563"/>
    <cellStyle name="쉼표 [0] 59" xfId="9564"/>
    <cellStyle name="쉼표 [0] 6" xfId="2549"/>
    <cellStyle name="쉼표 [0] 6 2" xfId="9565"/>
    <cellStyle name="쉼표 [0] 7" xfId="2550"/>
    <cellStyle name="쉼표 [0] 7 2" xfId="9566"/>
    <cellStyle name="쉼표 [0] 8" xfId="2551"/>
    <cellStyle name="쉼표 [0] 8 2" xfId="9567"/>
    <cellStyle name="쉼표 [0] 9" xfId="2552"/>
    <cellStyle name="쉼표 [0] 9 2" xfId="9568"/>
    <cellStyle name="쉼표 2" xfId="2553"/>
    <cellStyle name="쉼표 3" xfId="2554"/>
    <cellStyle name="스타일 1" xfId="2555"/>
    <cellStyle name="스타일 1 10" xfId="9569"/>
    <cellStyle name="스타일 1 2" xfId="9570"/>
    <cellStyle name="스타일 1 2 2" xfId="9571"/>
    <cellStyle name="스타일 1 2 3" xfId="9572"/>
    <cellStyle name="스타일 1 2 4" xfId="9573"/>
    <cellStyle name="스타일 1 3" xfId="9574"/>
    <cellStyle name="스타일 1 4" xfId="9575"/>
    <cellStyle name="스타일 1 5" xfId="9576"/>
    <cellStyle name="스타일 1 6" xfId="9577"/>
    <cellStyle name="스타일 1 7" xfId="9578"/>
    <cellStyle name="스타일 1 8" xfId="9579"/>
    <cellStyle name="스타일 1 9" xfId="9580"/>
    <cellStyle name="스타일 10" xfId="2556"/>
    <cellStyle name="스타일 100" xfId="2557"/>
    <cellStyle name="스타일 101" xfId="2558"/>
    <cellStyle name="스타일 102" xfId="2559"/>
    <cellStyle name="스타일 103" xfId="2560"/>
    <cellStyle name="스타일 104" xfId="2561"/>
    <cellStyle name="스타일 105" xfId="2562"/>
    <cellStyle name="스타일 106" xfId="2563"/>
    <cellStyle name="스타일 107" xfId="2564"/>
    <cellStyle name="스타일 108" xfId="2565"/>
    <cellStyle name="스타일 109" xfId="2566"/>
    <cellStyle name="스타일 11" xfId="2567"/>
    <cellStyle name="스타일 110" xfId="2568"/>
    <cellStyle name="스타일 111" xfId="2569"/>
    <cellStyle name="스타일 112" xfId="2570"/>
    <cellStyle name="스타일 113" xfId="2571"/>
    <cellStyle name="스타일 114" xfId="2572"/>
    <cellStyle name="스타일 115" xfId="2573"/>
    <cellStyle name="스타일 116" xfId="2574"/>
    <cellStyle name="스타일 117" xfId="2575"/>
    <cellStyle name="스타일 118" xfId="2576"/>
    <cellStyle name="스타일 119" xfId="2577"/>
    <cellStyle name="스타일 12" xfId="2578"/>
    <cellStyle name="스타일 120" xfId="2579"/>
    <cellStyle name="스타일 121" xfId="2580"/>
    <cellStyle name="스타일 122" xfId="2581"/>
    <cellStyle name="스타일 123" xfId="2582"/>
    <cellStyle name="스타일 124" xfId="2583"/>
    <cellStyle name="스타일 125" xfId="2584"/>
    <cellStyle name="스타일 126" xfId="2585"/>
    <cellStyle name="스타일 127" xfId="2586"/>
    <cellStyle name="스타일 128" xfId="2587"/>
    <cellStyle name="스타일 129" xfId="2588"/>
    <cellStyle name="스타일 13" xfId="2589"/>
    <cellStyle name="스타일 130" xfId="2590"/>
    <cellStyle name="스타일 131" xfId="2591"/>
    <cellStyle name="스타일 132" xfId="2592"/>
    <cellStyle name="스타일 133" xfId="2593"/>
    <cellStyle name="스타일 134" xfId="2594"/>
    <cellStyle name="스타일 135" xfId="2595"/>
    <cellStyle name="스타일 136" xfId="2596"/>
    <cellStyle name="스타일 137" xfId="2597"/>
    <cellStyle name="스타일 138" xfId="2598"/>
    <cellStyle name="스타일 139" xfId="2599"/>
    <cellStyle name="스타일 14" xfId="2600"/>
    <cellStyle name="스타일 140" xfId="2601"/>
    <cellStyle name="스타일 141" xfId="2602"/>
    <cellStyle name="스타일 142" xfId="2603"/>
    <cellStyle name="스타일 143" xfId="2604"/>
    <cellStyle name="스타일 144" xfId="2605"/>
    <cellStyle name="스타일 145" xfId="2606"/>
    <cellStyle name="스타일 146" xfId="2607"/>
    <cellStyle name="스타일 147" xfId="2608"/>
    <cellStyle name="스타일 148" xfId="2609"/>
    <cellStyle name="스타일 149" xfId="2610"/>
    <cellStyle name="스타일 15" xfId="2611"/>
    <cellStyle name="스타일 150" xfId="2612"/>
    <cellStyle name="스타일 151" xfId="2613"/>
    <cellStyle name="스타일 152" xfId="2614"/>
    <cellStyle name="스타일 153" xfId="2615"/>
    <cellStyle name="스타일 154" xfId="2616"/>
    <cellStyle name="스타일 155" xfId="2617"/>
    <cellStyle name="스타일 156" xfId="2618"/>
    <cellStyle name="스타일 157" xfId="2619"/>
    <cellStyle name="스타일 158" xfId="2620"/>
    <cellStyle name="스타일 159" xfId="2621"/>
    <cellStyle name="스타일 16" xfId="2622"/>
    <cellStyle name="스타일 160" xfId="2623"/>
    <cellStyle name="스타일 161" xfId="2624"/>
    <cellStyle name="스타일 162" xfId="2625"/>
    <cellStyle name="스타일 163" xfId="2626"/>
    <cellStyle name="스타일 164" xfId="2627"/>
    <cellStyle name="스타일 165" xfId="2628"/>
    <cellStyle name="스타일 166" xfId="2629"/>
    <cellStyle name="스타일 167" xfId="2630"/>
    <cellStyle name="스타일 168" xfId="2631"/>
    <cellStyle name="스타일 169" xfId="2632"/>
    <cellStyle name="스타일 17" xfId="2633"/>
    <cellStyle name="스타일 170" xfId="2634"/>
    <cellStyle name="스타일 171" xfId="2635"/>
    <cellStyle name="스타일 172" xfId="2636"/>
    <cellStyle name="스타일 173" xfId="2637"/>
    <cellStyle name="스타일 174" xfId="2638"/>
    <cellStyle name="스타일 175" xfId="2639"/>
    <cellStyle name="스타일 176" xfId="2640"/>
    <cellStyle name="스타일 177" xfId="2641"/>
    <cellStyle name="스타일 178" xfId="2642"/>
    <cellStyle name="스타일 179" xfId="2643"/>
    <cellStyle name="스타일 18" xfId="2644"/>
    <cellStyle name="스타일 180" xfId="2645"/>
    <cellStyle name="스타일 181" xfId="2646"/>
    <cellStyle name="스타일 182" xfId="2647"/>
    <cellStyle name="스타일 183" xfId="2648"/>
    <cellStyle name="스타일 184" xfId="2649"/>
    <cellStyle name="스타일 185" xfId="2650"/>
    <cellStyle name="스타일 186" xfId="2651"/>
    <cellStyle name="스타일 187" xfId="2652"/>
    <cellStyle name="스타일 188" xfId="2653"/>
    <cellStyle name="스타일 189" xfId="2654"/>
    <cellStyle name="스타일 19" xfId="2655"/>
    <cellStyle name="스타일 190" xfId="2656"/>
    <cellStyle name="스타일 191" xfId="2657"/>
    <cellStyle name="스타일 192" xfId="2658"/>
    <cellStyle name="스타일 193" xfId="2659"/>
    <cellStyle name="스타일 194" xfId="2660"/>
    <cellStyle name="스타일 195" xfId="2661"/>
    <cellStyle name="스타일 196" xfId="2662"/>
    <cellStyle name="스타일 197" xfId="2663"/>
    <cellStyle name="스타일 198" xfId="2664"/>
    <cellStyle name="스타일 199" xfId="2665"/>
    <cellStyle name="스타일 2" xfId="2666"/>
    <cellStyle name="스타일 2 2" xfId="9581"/>
    <cellStyle name="스타일 20" xfId="2667"/>
    <cellStyle name="스타일 200" xfId="2668"/>
    <cellStyle name="스타일 201" xfId="2669"/>
    <cellStyle name="스타일 202" xfId="2670"/>
    <cellStyle name="스타일 203" xfId="2671"/>
    <cellStyle name="스타일 204" xfId="2672"/>
    <cellStyle name="스타일 205" xfId="2673"/>
    <cellStyle name="스타일 206" xfId="2674"/>
    <cellStyle name="스타일 207" xfId="2675"/>
    <cellStyle name="스타일 208" xfId="2676"/>
    <cellStyle name="스타일 209" xfId="2677"/>
    <cellStyle name="스타일 21" xfId="2678"/>
    <cellStyle name="스타일 210" xfId="2679"/>
    <cellStyle name="스타일 211" xfId="2680"/>
    <cellStyle name="스타일 212" xfId="2681"/>
    <cellStyle name="스타일 213" xfId="2682"/>
    <cellStyle name="스타일 214" xfId="2683"/>
    <cellStyle name="스타일 215" xfId="2684"/>
    <cellStyle name="스타일 216" xfId="2685"/>
    <cellStyle name="스타일 217" xfId="2686"/>
    <cellStyle name="스타일 218" xfId="2687"/>
    <cellStyle name="스타일 219" xfId="2688"/>
    <cellStyle name="스타일 22" xfId="2689"/>
    <cellStyle name="스타일 220" xfId="2690"/>
    <cellStyle name="스타일 221" xfId="2691"/>
    <cellStyle name="스타일 222" xfId="2692"/>
    <cellStyle name="스타일 223" xfId="2693"/>
    <cellStyle name="스타일 224" xfId="2694"/>
    <cellStyle name="스타일 225" xfId="2695"/>
    <cellStyle name="스타일 226" xfId="2696"/>
    <cellStyle name="스타일 227" xfId="2697"/>
    <cellStyle name="스타일 228" xfId="2698"/>
    <cellStyle name="스타일 229" xfId="2699"/>
    <cellStyle name="스타일 23" xfId="2700"/>
    <cellStyle name="스타일 230" xfId="2701"/>
    <cellStyle name="스타일 231" xfId="2702"/>
    <cellStyle name="스타일 232" xfId="2703"/>
    <cellStyle name="스타일 233" xfId="2704"/>
    <cellStyle name="스타일 234" xfId="2705"/>
    <cellStyle name="스타일 235" xfId="2706"/>
    <cellStyle name="스타일 236" xfId="2707"/>
    <cellStyle name="스타일 237" xfId="2708"/>
    <cellStyle name="스타일 238" xfId="2709"/>
    <cellStyle name="스타일 239" xfId="2710"/>
    <cellStyle name="스타일 24" xfId="2711"/>
    <cellStyle name="스타일 240" xfId="2712"/>
    <cellStyle name="스타일 241" xfId="2713"/>
    <cellStyle name="스타일 242" xfId="2714"/>
    <cellStyle name="스타일 243" xfId="2715"/>
    <cellStyle name="스타일 244" xfId="2716"/>
    <cellStyle name="스타일 245" xfId="2717"/>
    <cellStyle name="스타일 246" xfId="2718"/>
    <cellStyle name="스타일 247" xfId="2719"/>
    <cellStyle name="스타일 248" xfId="2720"/>
    <cellStyle name="스타일 249" xfId="2721"/>
    <cellStyle name="스타일 25" xfId="2722"/>
    <cellStyle name="스타일 250" xfId="2723"/>
    <cellStyle name="스타일 251" xfId="2724"/>
    <cellStyle name="스타일 252" xfId="2725"/>
    <cellStyle name="스타일 253" xfId="2726"/>
    <cellStyle name="스타일 254" xfId="2727"/>
    <cellStyle name="스타일 255" xfId="2728"/>
    <cellStyle name="스타일 26" xfId="2729"/>
    <cellStyle name="스타일 27" xfId="2730"/>
    <cellStyle name="스타일 28" xfId="2731"/>
    <cellStyle name="스타일 29" xfId="2732"/>
    <cellStyle name="스타일 3" xfId="2733"/>
    <cellStyle name="스타일 3 2" xfId="9582"/>
    <cellStyle name="스타일 30" xfId="2734"/>
    <cellStyle name="스타일 31" xfId="2735"/>
    <cellStyle name="스타일 32" xfId="2736"/>
    <cellStyle name="스타일 33" xfId="2737"/>
    <cellStyle name="스타일 34" xfId="2738"/>
    <cellStyle name="스타일 35" xfId="2739"/>
    <cellStyle name="스타일 36" xfId="2740"/>
    <cellStyle name="스타일 37" xfId="2741"/>
    <cellStyle name="스타일 38" xfId="2742"/>
    <cellStyle name="스타일 39" xfId="2743"/>
    <cellStyle name="스타일 4" xfId="2744"/>
    <cellStyle name="스타일 40" xfId="2745"/>
    <cellStyle name="스타일 41" xfId="2746"/>
    <cellStyle name="스타일 42" xfId="2747"/>
    <cellStyle name="스타일 43" xfId="2748"/>
    <cellStyle name="스타일 44" xfId="2749"/>
    <cellStyle name="스타일 45" xfId="2750"/>
    <cellStyle name="스타일 46" xfId="2751"/>
    <cellStyle name="스타일 47" xfId="2752"/>
    <cellStyle name="스타일 48" xfId="2753"/>
    <cellStyle name="스타일 49" xfId="2754"/>
    <cellStyle name="스타일 5" xfId="2755"/>
    <cellStyle name="스타일 50" xfId="2756"/>
    <cellStyle name="스타일 51" xfId="2757"/>
    <cellStyle name="스타일 52" xfId="2758"/>
    <cellStyle name="스타일 53" xfId="2759"/>
    <cellStyle name="스타일 54" xfId="2760"/>
    <cellStyle name="스타일 55" xfId="2761"/>
    <cellStyle name="스타일 56" xfId="2762"/>
    <cellStyle name="스타일 57" xfId="2763"/>
    <cellStyle name="스타일 58" xfId="2764"/>
    <cellStyle name="스타일 59" xfId="2765"/>
    <cellStyle name="스타일 6" xfId="2766"/>
    <cellStyle name="스타일 60" xfId="2767"/>
    <cellStyle name="스타일 61" xfId="2768"/>
    <cellStyle name="스타일 62" xfId="2769"/>
    <cellStyle name="스타일 63" xfId="2770"/>
    <cellStyle name="스타일 64" xfId="2771"/>
    <cellStyle name="스타일 65" xfId="2772"/>
    <cellStyle name="스타일 66" xfId="2773"/>
    <cellStyle name="스타일 67" xfId="2774"/>
    <cellStyle name="스타일 68" xfId="2775"/>
    <cellStyle name="스타일 69" xfId="2776"/>
    <cellStyle name="스타일 7" xfId="2777"/>
    <cellStyle name="스타일 70" xfId="2778"/>
    <cellStyle name="스타일 71" xfId="2779"/>
    <cellStyle name="스타일 72" xfId="2780"/>
    <cellStyle name="스타일 73" xfId="2781"/>
    <cellStyle name="스타일 74" xfId="2782"/>
    <cellStyle name="스타일 75" xfId="2783"/>
    <cellStyle name="스타일 76" xfId="2784"/>
    <cellStyle name="스타일 77" xfId="2785"/>
    <cellStyle name="스타일 78" xfId="2786"/>
    <cellStyle name="스타일 79" xfId="2787"/>
    <cellStyle name="스타일 8" xfId="2788"/>
    <cellStyle name="스타일 80" xfId="2789"/>
    <cellStyle name="스타일 81" xfId="2790"/>
    <cellStyle name="스타일 82" xfId="2791"/>
    <cellStyle name="스타일 83" xfId="2792"/>
    <cellStyle name="스타일 84" xfId="2793"/>
    <cellStyle name="스타일 85" xfId="2794"/>
    <cellStyle name="스타일 86" xfId="2795"/>
    <cellStyle name="스타일 87" xfId="2796"/>
    <cellStyle name="스타일 88" xfId="2797"/>
    <cellStyle name="스타일 89" xfId="2798"/>
    <cellStyle name="스타일 9" xfId="2799"/>
    <cellStyle name="스타일 90" xfId="2800"/>
    <cellStyle name="스타일 91" xfId="2801"/>
    <cellStyle name="스타일 92" xfId="2802"/>
    <cellStyle name="스타일 93" xfId="2803"/>
    <cellStyle name="스타일 94" xfId="2804"/>
    <cellStyle name="스타일 95" xfId="2805"/>
    <cellStyle name="스타일 96" xfId="2806"/>
    <cellStyle name="스타일 97" xfId="2807"/>
    <cellStyle name="스타일 98" xfId="2808"/>
    <cellStyle name="스타일 99" xfId="2809"/>
    <cellStyle name="안건회계법인" xfId="2810"/>
    <cellStyle name="양식-타이틀" xfId="2811"/>
    <cellStyle name="연결된 셀 10" xfId="9583"/>
    <cellStyle name="연결된 셀 2" xfId="9584"/>
    <cellStyle name="연결된 셀 3" xfId="9585"/>
    <cellStyle name="연결된 셀 4" xfId="9586"/>
    <cellStyle name="연결된 셀 5" xfId="9587"/>
    <cellStyle name="연결된 셀 6" xfId="9588"/>
    <cellStyle name="연결된 셀 7" xfId="9589"/>
    <cellStyle name="연결된 셀 8" xfId="9590"/>
    <cellStyle name="연결된 셀 9" xfId="9591"/>
    <cellStyle name="열어본 하이퍼링크" xfId="2812"/>
    <cellStyle name="영호" xfId="2813"/>
    <cellStyle name="옛체" xfId="9592"/>
    <cellStyle name="왼쪽2" xfId="2814"/>
    <cellStyle name="왼쪽2 2" xfId="9593"/>
    <cellStyle name="요약 10" xfId="9594"/>
    <cellStyle name="요약 11" xfId="9595"/>
    <cellStyle name="요약 2" xfId="9596"/>
    <cellStyle name="요약 3" xfId="9597"/>
    <cellStyle name="요약 4" xfId="9598"/>
    <cellStyle name="요약 5" xfId="9599"/>
    <cellStyle name="요약 6" xfId="9600"/>
    <cellStyle name="요약 7" xfId="9601"/>
    <cellStyle name="요약 8" xfId="9602"/>
    <cellStyle name="요약 9" xfId="9603"/>
    <cellStyle name="우괄호_박심배수구조물공" xfId="2815"/>
    <cellStyle name="우측양괄호" xfId="2816"/>
    <cellStyle name="원" xfId="2817"/>
    <cellStyle name="원 2" xfId="9604"/>
    <cellStyle name="원_01_법전측" xfId="2818"/>
    <cellStyle name="원_01강관파일" xfId="2819"/>
    <cellStyle name="원_01견적서_3공구_최종본 오천원2" xfId="2820"/>
    <cellStyle name="원_01-본사안" xfId="2821"/>
    <cellStyle name="원_050702 직원소요계획 및 가설사무실 축조집행승인(예산)" xfId="2822"/>
    <cellStyle name="원_050912 현장 기술자 이탈계 제출" xfId="2823"/>
    <cellStyle name="원_0604_추정(울도항)" xfId="9605"/>
    <cellStyle name="원_1.골지내역(업)" xfId="9606"/>
    <cellStyle name="원_10가시설" xfId="2824"/>
    <cellStyle name="원_1호도로토공(1차)" xfId="9607"/>
    <cellStyle name="원_2.골지수량" xfId="9608"/>
    <cellStyle name="원_2001 경기 생활사업계획서" xfId="9609"/>
    <cellStyle name="원_2004.사을기지구(계획기반공사)" xfId="9610"/>
    <cellStyle name="원_465_kangwon2002-5-2-1)최종수정)" xfId="2825"/>
    <cellStyle name="원_465_kangwon2002-5-2-1)최종수정)_0604_추정(울도항)" xfId="9611"/>
    <cellStyle name="원_465_kangwon2002-5-2-1)최종수정)_추정(산성터널접속도로)" xfId="9612"/>
    <cellStyle name="원_BID" xfId="2826"/>
    <cellStyle name="원_Book3" xfId="2827"/>
    <cellStyle name="원_NEGS" xfId="9613"/>
    <cellStyle name="원_가설사무실단가검토(完)" xfId="2828"/>
    <cellStyle name="원_감곡문화011128진입가로등케이블삭제한전납입금전부삭제" xfId="9614"/>
    <cellStyle name="원_감곡양수" xfId="9615"/>
    <cellStyle name="원_강진양수" xfId="9616"/>
    <cellStyle name="원_견적" xfId="2829"/>
    <cellStyle name="원_견적(울산남방파제)" xfId="2830"/>
    <cellStyle name="원_견적_견적주요사항" xfId="2831"/>
    <cellStyle name="원_견적_벌교1" xfId="2832"/>
    <cellStyle name="원_견적_순창운암2공구" xfId="2833"/>
    <cellStyle name="원_견적보고-순창1공구" xfId="2834"/>
    <cellStyle name="원_견적보고-신역사대로" xfId="2835"/>
    <cellStyle name="원_견적비교-삼길포항" xfId="2836"/>
    <cellStyle name="원_견적의뢰_조경" xfId="2837"/>
    <cellStyle name="원_견적주요사항" xfId="2838"/>
    <cellStyle name="원_골지지구(정선)" xfId="9617"/>
    <cellStyle name="원_공정계획등작성요령(1)" xfId="9618"/>
    <cellStyle name="원_광주생활직영시행" xfId="9619"/>
    <cellStyle name="원_구강철거내역041214" xfId="9620"/>
    <cellStyle name="원_군장수송견적" xfId="2839"/>
    <cellStyle name="원_궁평단가보완030415" xfId="9621"/>
    <cellStyle name="원_금곡1양보완0607" xfId="9622"/>
    <cellStyle name="원_금호1양수계획보완 040217" xfId="9623"/>
    <cellStyle name="원_금호2양수0101" xfId="9624"/>
    <cellStyle name="원_김해율하1견적보고" xfId="2840"/>
    <cellStyle name="원_남촌계획보완0406" xfId="9625"/>
    <cellStyle name="원_남토적표(9)" xfId="9626"/>
    <cellStyle name="원_내망양수(수중10HP)030303" xfId="9627"/>
    <cellStyle name="원_노현사통" xfId="9628"/>
    <cellStyle name="원_단가산출" xfId="9629"/>
    <cellStyle name="원_단상수문(4련) RTU 내역서" xfId="9630"/>
    <cellStyle name="원_달산배수0303" xfId="9631"/>
    <cellStyle name="원_대성양수(수중25HPx2)" xfId="9632"/>
    <cellStyle name="원_대전현충원투찰" xfId="2841"/>
    <cellStyle name="원_대전현충원투찰_1" xfId="2842"/>
    <cellStyle name="원_대전현충원투찰_부대입찰" xfId="2843"/>
    <cellStyle name="원_대전현충원투찰_청주투찰내역서" xfId="2844"/>
    <cellStyle name="원_대전현충원투찰_평동산단투찰" xfId="2845"/>
    <cellStyle name="원_도로구조물수정" xfId="9633"/>
    <cellStyle name="원_동" xfId="9634"/>
    <cellStyle name="원_동근거" xfId="9635"/>
    <cellStyle name="원_매내천" xfId="2846"/>
    <cellStyle name="원_목도양수" xfId="9636"/>
    <cellStyle name="원_무수준공031220최종" xfId="9637"/>
    <cellStyle name="원_바위안(변경인가)" xfId="9638"/>
    <cellStyle name="원_바위안(업내역)`02" xfId="9639"/>
    <cellStyle name="원_바위안수량,토적(당초)" xfId="9640"/>
    <cellStyle name="원_바위안수량,토적(변경)" xfId="9641"/>
    <cellStyle name="원_바위안수량표" xfId="9642"/>
    <cellStyle name="원_방화실010310" xfId="9643"/>
    <cellStyle name="원_배수로덮개재료집계" xfId="9644"/>
    <cellStyle name="원_백곡양수 변전소신설1200kVA 040317" xfId="9645"/>
    <cellStyle name="원_백록사통" xfId="9646"/>
    <cellStyle name="원_범화지(1상4련)" xfId="9647"/>
    <cellStyle name="원_본사안-2차변경실행" xfId="2847"/>
    <cellStyle name="원_본실행_승기(본사)" xfId="2848"/>
    <cellStyle name="원_부대입찰" xfId="2849"/>
    <cellStyle name="원_부산신항2준설견적" xfId="2850"/>
    <cellStyle name="원_사암사통" xfId="9648"/>
    <cellStyle name="원_산근-순창1공구" xfId="2851"/>
    <cellStyle name="원_산출근거" xfId="2852"/>
    <cellStyle name="원_삼용양수(수중15HP)050601" xfId="9649"/>
    <cellStyle name="원_삼용양수(수중7.5HP)050601" xfId="9650"/>
    <cellStyle name="원_서평준공031220" xfId="9651"/>
    <cellStyle name="원_성지양수" xfId="9652"/>
    <cellStyle name="원_소로단가보완030224조달청" xfId="9653"/>
    <cellStyle name="원_수령도로측구덮개재료집계" xfId="9654"/>
    <cellStyle name="원_신금하촌-견적" xfId="2853"/>
    <cellStyle name="원_실행검토2차(03.03)" xfId="2854"/>
    <cellStyle name="원_양산양수" xfId="9655"/>
    <cellStyle name="원_양양교_(本)실행(본사안)" xfId="2855"/>
    <cellStyle name="원_양양교_간접비" xfId="2856"/>
    <cellStyle name="원_역T형옹벽" xfId="9656"/>
    <cellStyle name="원_연곡(신항사통(3상4련)단가보완0504" xfId="9657"/>
    <cellStyle name="원_연곡사통(3상4련)050601" xfId="9658"/>
    <cellStyle name="원_오창사무소041011" xfId="9659"/>
    <cellStyle name="원_오천양수" xfId="9660"/>
    <cellStyle name="원_오천양수040908" xfId="9661"/>
    <cellStyle name="원_옥동양수0101" xfId="9662"/>
    <cellStyle name="원_왜관견적갑지" xfId="2857"/>
    <cellStyle name="원_용역기준(090114)2공구" xfId="9663"/>
    <cellStyle name="원_용전단가보완0201" xfId="9664"/>
    <cellStyle name="원_운반(할증없음)" xfId="9665"/>
    <cellStyle name="원_울방내역서(견적보고)" xfId="2858"/>
    <cellStyle name="원_이용시설" xfId="9666"/>
    <cellStyle name="원_인흥공사비(수지예산서)" xfId="2859"/>
    <cellStyle name="원_인흥공사비(수지예산서)_0604_추정(울도항)" xfId="9667"/>
    <cellStyle name="원_인흥공사비(수지예산서)_추정(산성터널접속도로)" xfId="9668"/>
    <cellStyle name="원_재오개양수" xfId="9669"/>
    <cellStyle name="원_점리내역" xfId="2860"/>
    <cellStyle name="원_점리내역_0604_추정(울도항)" xfId="9670"/>
    <cellStyle name="원_점리내역_추정(산성터널접속도로)" xfId="9671"/>
    <cellStyle name="원_정선군 능전지구(2004년)" xfId="9672"/>
    <cellStyle name="원_좌사지구" xfId="9673"/>
    <cellStyle name="원_증감" xfId="9674"/>
    <cellStyle name="원_지하수설계표지" xfId="9675"/>
    <cellStyle name="원_지하수예정공정표" xfId="9676"/>
    <cellStyle name="원_진천지구_단가산출근거2005" xfId="9677"/>
    <cellStyle name="원_진해항견적" xfId="2861"/>
    <cellStyle name="원_진해항산근" xfId="2862"/>
    <cellStyle name="원_창봉지급자재단가" xfId="2863"/>
    <cellStyle name="원_총" xfId="9678"/>
    <cellStyle name="원_추평전동010814신양추가" xfId="9679"/>
    <cellStyle name="원_춘천동홍천1공구견적" xfId="2864"/>
    <cellStyle name="원_측구-산출근거" xfId="2865"/>
    <cellStyle name="원_토공(rev.1)" xfId="2866"/>
    <cellStyle name="원_토공(산근)" xfId="2867"/>
    <cellStyle name="원_토목투찰(대림)" xfId="2868"/>
    <cellStyle name="원_토목투찰(대림)_01_법전측" xfId="2869"/>
    <cellStyle name="원_토목투찰(대림)_01강관파일" xfId="2870"/>
    <cellStyle name="원_토목투찰(대림)_01견적서_3공구_최종본 오천원2" xfId="2871"/>
    <cellStyle name="원_토목투찰(대림)_BID1" xfId="2872"/>
    <cellStyle name="원_토목투찰(대림)_Book1" xfId="2873"/>
    <cellStyle name="원_토목투찰(대림)_Book3" xfId="2874"/>
    <cellStyle name="원_토목투찰(대림)_견적(328공구)" xfId="2875"/>
    <cellStyle name="원_토목투찰(대림)_견적_순창운암2공구" xfId="2876"/>
    <cellStyle name="원_토목투찰(대림)_견적보고-순창1공구" xfId="2877"/>
    <cellStyle name="원_토목투찰(대림)_견적보고-영광선도로2공구" xfId="2878"/>
    <cellStyle name="원_토목투찰(대림)_견적보고-청도경산간4차로확장" xfId="2879"/>
    <cellStyle name="원_토목투찰(대림)_견적의뢰_조경" xfId="2880"/>
    <cellStyle name="원_토목투찰(대림)_김해율하1견적보고" xfId="2881"/>
    <cellStyle name="원_토목투찰(대림)_내역-BASF_TDI-추가공사4(본)실행" xfId="2882"/>
    <cellStyle name="원_토목투찰(대림)_복사본 투찰서(0.876%)-아산선운사간도로" xfId="2883"/>
    <cellStyle name="원_토목투찰(대림)_부산신항2준설견적" xfId="2884"/>
    <cellStyle name="원_토목투찰(대림)_산근-서울숲2-1" xfId="2885"/>
    <cellStyle name="원_토목투찰(대림)_산출근거" xfId="2886"/>
    <cellStyle name="원_토목투찰(대림)_소흘하수종말처리장-견적" xfId="2887"/>
    <cellStyle name="원_토목투찰(대림)_신금하촌-견적" xfId="2888"/>
    <cellStyle name="원_토목투찰(대림)_실행내역(최종)-울산카프로락탐" xfId="2889"/>
    <cellStyle name="원_토목투찰(대림)_울방개략견적갑지" xfId="2890"/>
    <cellStyle name="원_토목투찰(대림)_울방내역서(견적보고)" xfId="2891"/>
    <cellStyle name="원_토목투찰(대림)_진해항견적" xfId="2892"/>
    <cellStyle name="원_토목투찰(대림)_진해항산근" xfId="2893"/>
    <cellStyle name="원_토목투찰(대림)_토공(rev.1)" xfId="2894"/>
    <cellStyle name="원_토목투찰(대림)_품의서" xfId="2895"/>
    <cellStyle name="원_토목투찰(대림)_화성동탄3공구견적" xfId="2896"/>
    <cellStyle name="원_투찰서(+0.88%)-봉화산터널" xfId="2897"/>
    <cellStyle name="원_팔봉단가보완0308" xfId="9680"/>
    <cellStyle name="원_팔봉양수" xfId="9681"/>
    <cellStyle name="원_품의서" xfId="2898"/>
    <cellStyle name="원_풍덕천_견적" xfId="2899"/>
    <cellStyle name="원_하장양수(40HP20HP)020309" xfId="9682"/>
    <cellStyle name="원_혈천폐공처리(2천6년)" xfId="9683"/>
    <cellStyle name="원_화성동탄3공구견적" xfId="2900"/>
    <cellStyle name="원_화천산업투찰내역" xfId="2901"/>
    <cellStyle name="원_화천산업투찰내역_1" xfId="2902"/>
    <cellStyle name="원_황계지구견적" xfId="2903"/>
    <cellStyle name="원_흑평양수(수중25HPx4P)" xfId="9684"/>
    <cellStyle name="유1" xfId="2904"/>
    <cellStyle name="유영" xfId="2905"/>
    <cellStyle name="을지" xfId="2906"/>
    <cellStyle name="일반" xfId="2907"/>
    <cellStyle name="一般_GARMENT STEP FORM HK" xfId="2908"/>
    <cellStyle name="입력 10" xfId="9685"/>
    <cellStyle name="입력 11" xfId="9686"/>
    <cellStyle name="입력 2" xfId="9687"/>
    <cellStyle name="입력 3" xfId="9688"/>
    <cellStyle name="입력 4" xfId="9689"/>
    <cellStyle name="입력 5" xfId="9690"/>
    <cellStyle name="입력 6" xfId="9691"/>
    <cellStyle name="입력 7" xfId="9692"/>
    <cellStyle name="입력 8" xfId="9693"/>
    <cellStyle name="입력 9" xfId="9694"/>
    <cellStyle name="자리수" xfId="2909"/>
    <cellStyle name="자리수 - 유형1" xfId="2910"/>
    <cellStyle name="자리수 10" xfId="9695"/>
    <cellStyle name="자리수 11" xfId="9696"/>
    <cellStyle name="자리수 12" xfId="9697"/>
    <cellStyle name="자리수 13" xfId="9698"/>
    <cellStyle name="자리수 14" xfId="9699"/>
    <cellStyle name="자리수 15" xfId="9700"/>
    <cellStyle name="자리수 16" xfId="9701"/>
    <cellStyle name="자리수 17" xfId="9702"/>
    <cellStyle name="자리수 18" xfId="9703"/>
    <cellStyle name="자리수 19" xfId="9704"/>
    <cellStyle name="자리수 2" xfId="9705"/>
    <cellStyle name="자리수 3" xfId="9706"/>
    <cellStyle name="자리수 4" xfId="9707"/>
    <cellStyle name="자리수 5" xfId="9708"/>
    <cellStyle name="자리수 6" xfId="9709"/>
    <cellStyle name="자리수 7" xfId="9710"/>
    <cellStyle name="자리수 8" xfId="9711"/>
    <cellStyle name="자리수 9" xfId="9712"/>
    <cellStyle name="자리수_01 선금급신청" xfId="2911"/>
    <cellStyle name="자리수0" xfId="2912"/>
    <cellStyle name="자리수0 10" xfId="9713"/>
    <cellStyle name="자리수0 2" xfId="9714"/>
    <cellStyle name="자리수0 2 2" xfId="9715"/>
    <cellStyle name="자리수0 2 3" xfId="9716"/>
    <cellStyle name="자리수0 2 4" xfId="9717"/>
    <cellStyle name="자리수0 3" xfId="9718"/>
    <cellStyle name="자리수0 4" xfId="9719"/>
    <cellStyle name="자리수0 5" xfId="9720"/>
    <cellStyle name="자리수0 6" xfId="9721"/>
    <cellStyle name="자리수0 7" xfId="9722"/>
    <cellStyle name="자리수0 8" xfId="9723"/>
    <cellStyle name="자리수0 9" xfId="9724"/>
    <cellStyle name="帳票" xfId="9725"/>
    <cellStyle name="쟟" xfId="2913"/>
    <cellStyle name="정기수 - 유형1" xfId="9726"/>
    <cellStyle name="정렬" xfId="2914"/>
    <cellStyle name="정렬 2" xfId="9727"/>
    <cellStyle name="정렬 3" xfId="9728"/>
    <cellStyle name="정렬 4" xfId="9729"/>
    <cellStyle name="정렬범위" xfId="2915"/>
    <cellStyle name="제곱" xfId="2916"/>
    <cellStyle name="제목 1 10" xfId="9730"/>
    <cellStyle name="제목 1 2" xfId="9731"/>
    <cellStyle name="제목 1 3" xfId="9732"/>
    <cellStyle name="제목 1 4" xfId="9733"/>
    <cellStyle name="제목 1 5" xfId="9734"/>
    <cellStyle name="제목 1 6" xfId="9735"/>
    <cellStyle name="제목 1 7" xfId="9736"/>
    <cellStyle name="제목 1 8" xfId="9737"/>
    <cellStyle name="제목 1 9" xfId="9738"/>
    <cellStyle name="제목 10" xfId="9739"/>
    <cellStyle name="제목 11" xfId="9740"/>
    <cellStyle name="제목 12" xfId="9741"/>
    <cellStyle name="제목 13" xfId="9742"/>
    <cellStyle name="제목 2 10" xfId="9743"/>
    <cellStyle name="제목 2 2" xfId="9744"/>
    <cellStyle name="제목 2 3" xfId="9745"/>
    <cellStyle name="제목 2 4" xfId="9746"/>
    <cellStyle name="제목 2 5" xfId="9747"/>
    <cellStyle name="제목 2 6" xfId="9748"/>
    <cellStyle name="제목 2 7" xfId="9749"/>
    <cellStyle name="제목 2 8" xfId="9750"/>
    <cellStyle name="제목 2 9" xfId="9751"/>
    <cellStyle name="제목 3 10" xfId="9752"/>
    <cellStyle name="제목 3 2" xfId="9753"/>
    <cellStyle name="제목 3 3" xfId="9754"/>
    <cellStyle name="제목 3 4" xfId="9755"/>
    <cellStyle name="제목 3 5" xfId="9756"/>
    <cellStyle name="제목 3 6" xfId="9757"/>
    <cellStyle name="제목 3 7" xfId="9758"/>
    <cellStyle name="제목 3 8" xfId="9759"/>
    <cellStyle name="제목 3 9" xfId="9760"/>
    <cellStyle name="제목 4 10" xfId="9761"/>
    <cellStyle name="제목 4 2" xfId="9762"/>
    <cellStyle name="제목 4 3" xfId="9763"/>
    <cellStyle name="제목 4 4" xfId="9764"/>
    <cellStyle name="제목 4 5" xfId="9765"/>
    <cellStyle name="제목 4 6" xfId="9766"/>
    <cellStyle name="제목 4 7" xfId="9767"/>
    <cellStyle name="제목 4 8" xfId="9768"/>
    <cellStyle name="제목 4 9" xfId="9769"/>
    <cellStyle name="제목 5" xfId="9770"/>
    <cellStyle name="제목 5 2" xfId="9771"/>
    <cellStyle name="제목 5 3" xfId="9772"/>
    <cellStyle name="제목 6" xfId="9773"/>
    <cellStyle name="제목 7" xfId="9774"/>
    <cellStyle name="제목 8" xfId="9775"/>
    <cellStyle name="제목 9" xfId="9776"/>
    <cellStyle name="좋음 10" xfId="9777"/>
    <cellStyle name="좋음 2" xfId="9778"/>
    <cellStyle name="좋음 3" xfId="9779"/>
    <cellStyle name="좋음 4" xfId="9780"/>
    <cellStyle name="좋음 5" xfId="9781"/>
    <cellStyle name="좋음 6" xfId="9782"/>
    <cellStyle name="좋음 7" xfId="9783"/>
    <cellStyle name="좋음 8" xfId="9784"/>
    <cellStyle name="좋음 9" xfId="9785"/>
    <cellStyle name="좌괄호_박심배수구조물공" xfId="2917"/>
    <cellStyle name="좌측양괄호" xfId="2918"/>
    <cellStyle name="죃" xfId="2919"/>
    <cellStyle name="ܸ준" xfId="2920"/>
    <cellStyle name="지정되지 않음" xfId="2921"/>
    <cellStyle name="지하철정렬" xfId="2922"/>
    <cellStyle name="千分位[0]_GARMENT STEP FORM HK" xfId="2923"/>
    <cellStyle name="千分位_GARMENT STEP FORM HK" xfId="2924"/>
    <cellStyle name="출력 10" xfId="9786"/>
    <cellStyle name="출력 11" xfId="9787"/>
    <cellStyle name="출력 2" xfId="9788"/>
    <cellStyle name="출력 3" xfId="9789"/>
    <cellStyle name="출력 4" xfId="9790"/>
    <cellStyle name="출력 5" xfId="9791"/>
    <cellStyle name="출력 6" xfId="9792"/>
    <cellStyle name="출력 7" xfId="9793"/>
    <cellStyle name="출력 8" xfId="9794"/>
    <cellStyle name="출력 9" xfId="9795"/>
    <cellStyle name="콤" xfId="2925"/>
    <cellStyle name="콤 2" xfId="9796"/>
    <cellStyle name="콤_3. 신광R~숭의R(배수공)" xfId="2926"/>
    <cellStyle name="콤_배수공" xfId="2927"/>
    <cellStyle name="콤_솔빛마을연결도로(최종)" xfId="2928"/>
    <cellStyle name="콤_수량산출서(수정)" xfId="2929"/>
    <cellStyle name="콤_수량산출서(수정)_3. 신광R~숭의R(배수공)" xfId="2930"/>
    <cellStyle name="콤_수량산출서(수정)_배수공" xfId="2931"/>
    <cellStyle name="콤_수량산출서(수정)_솔빛마을연결도로(최종)" xfId="2932"/>
    <cellStyle name="콤_실행완성 (광교5)" xfId="9797"/>
    <cellStyle name="콤_용현동(1m3-금액산출)v7" xfId="9798"/>
    <cellStyle name="콤_최종_실행내역작업(김포양촌5공구)" xfId="9799"/>
    <cellStyle name="콤냡?&lt;_x000f_$??: `1_1 " xfId="9800"/>
    <cellStyle name="콤마 [" xfId="2933"/>
    <cellStyle name="콤마 [ 2" xfId="9801"/>
    <cellStyle name="콤마 [#]" xfId="2934"/>
    <cellStyle name="콤마 []" xfId="2935"/>
    <cellStyle name="콤마 [0]" xfId="2936"/>
    <cellStyle name="콤마 [0]_jm설계내역서" xfId="9948"/>
    <cellStyle name="콤마 [0]기기자재비" xfId="2937"/>
    <cellStyle name="콤마 [0]기기자재비 2" xfId="9802"/>
    <cellStyle name="콤마 [1]" xfId="2938"/>
    <cellStyle name="콤마 [2]" xfId="2939"/>
    <cellStyle name="콤마 [2] 10" xfId="9803"/>
    <cellStyle name="콤마 [2] 11" xfId="9804"/>
    <cellStyle name="콤마 [2] 12" xfId="9805"/>
    <cellStyle name="콤마 [2] 2" xfId="9806"/>
    <cellStyle name="콤마 [2] 3" xfId="9807"/>
    <cellStyle name="콤마 [2] 4" xfId="9808"/>
    <cellStyle name="콤마 [2] 5" xfId="9809"/>
    <cellStyle name="콤마 [2] 6" xfId="9810"/>
    <cellStyle name="콤마 [2] 7" xfId="9811"/>
    <cellStyle name="콤마 [2] 8" xfId="9812"/>
    <cellStyle name="콤마 [2] 9" xfId="9813"/>
    <cellStyle name="콤마 [20]" xfId="2940"/>
    <cellStyle name="콤마 [3]" xfId="9814"/>
    <cellStyle name="콤마 [금액]" xfId="2941"/>
    <cellStyle name="콤마 [소수]" xfId="2942"/>
    <cellStyle name="콤마 [소수] 2" xfId="9815"/>
    <cellStyle name="콤마 [소수] 3" xfId="9816"/>
    <cellStyle name="콤마 [소수] 4" xfId="9817"/>
    <cellStyle name="콤마 [수량]" xfId="2943"/>
    <cellStyle name="콤마 [수량] 2" xfId="9818"/>
    <cellStyle name="콤마 [수량] 3" xfId="9819"/>
    <cellStyle name="콤마 [수량] 4" xfId="9820"/>
    <cellStyle name="콤마 1" xfId="2944"/>
    <cellStyle name="콤마(1)" xfId="2945"/>
    <cellStyle name="콤마[ ]" xfId="2946"/>
    <cellStyle name="콤마[ ] 2" xfId="9821"/>
    <cellStyle name="콤마[ ] 3" xfId="9822"/>
    <cellStyle name="콤마[ ] 4" xfId="9823"/>
    <cellStyle name="콤마[*]" xfId="2947"/>
    <cellStyle name="콤마[,]" xfId="9824"/>
    <cellStyle name="콤마[.]" xfId="2948"/>
    <cellStyle name="콤마[.] 2" xfId="9825"/>
    <cellStyle name="콤마[.] 3" xfId="9826"/>
    <cellStyle name="콤마[.] 4" xfId="9827"/>
    <cellStyle name="콤마[0]" xfId="2949"/>
    <cellStyle name="콤마[0] 2" xfId="9828"/>
    <cellStyle name="콤마[0] 3" xfId="9829"/>
    <cellStyle name="콤마[0] 4" xfId="9830"/>
    <cellStyle name="콤마_  종  합  " xfId="2950"/>
    <cellStyle name="통" xfId="2951"/>
    <cellStyle name="통 2" xfId="9831"/>
    <cellStyle name="통_3. 신광R~숭의R(배수공)" xfId="2952"/>
    <cellStyle name="통_배수공" xfId="2953"/>
    <cellStyle name="통_솔빛마을연결도로(최종)" xfId="2954"/>
    <cellStyle name="통_수량산출서(수정)" xfId="2955"/>
    <cellStyle name="통_수량산출서(수정)_3. 신광R~숭의R(배수공)" xfId="2956"/>
    <cellStyle name="통_수량산출서(수정)_배수공" xfId="2957"/>
    <cellStyle name="통_수량산출서(수정)_솔빛마을연결도로(최종)" xfId="2958"/>
    <cellStyle name="통_실행완성 (광교5)" xfId="9832"/>
    <cellStyle name="통_용현동(1m3-금액산출)v7" xfId="9833"/>
    <cellStyle name="통_최종_실행내역작업(김포양촌5공구)" xfId="9834"/>
    <cellStyle name="통화 [" xfId="2959"/>
    <cellStyle name="통화 [ 2" xfId="9835"/>
    <cellStyle name="通貨 [0.00]_　配車(by matue)" xfId="9836"/>
    <cellStyle name="통화 [0] 2" xfId="9837"/>
    <cellStyle name="통화 [0㉝〸" xfId="2960"/>
    <cellStyle name="통화 [局]_준공대책 (횡)" xfId="2961"/>
    <cellStyle name="通貨_　配車(by matue)" xfId="9838"/>
    <cellStyle name="퍼센트" xfId="2962"/>
    <cellStyle name="퍼센트 10" xfId="9839"/>
    <cellStyle name="퍼센트 2" xfId="9840"/>
    <cellStyle name="퍼센트 2 2" xfId="9841"/>
    <cellStyle name="퍼센트 2 3" xfId="9842"/>
    <cellStyle name="퍼센트 2 4" xfId="9843"/>
    <cellStyle name="퍼센트 3" xfId="9844"/>
    <cellStyle name="퍼센트 4" xfId="9845"/>
    <cellStyle name="퍼센트 5" xfId="9846"/>
    <cellStyle name="퍼센트 6" xfId="9847"/>
    <cellStyle name="퍼센트 7" xfId="9848"/>
    <cellStyle name="퍼센트 8" xfId="9849"/>
    <cellStyle name="퍼센트 9" xfId="9850"/>
    <cellStyle name="표" xfId="2963"/>
    <cellStyle name="표 2" xfId="9851"/>
    <cellStyle name="표(가는선,가운데,중앙)" xfId="2964"/>
    <cellStyle name="표(가는선,왼쪽,중앙)" xfId="2965"/>
    <cellStyle name="표(세로쓰기)" xfId="2966"/>
    <cellStyle name="표_3. 신광R~숭의R(배수공)" xfId="2967"/>
    <cellStyle name="표_배수공" xfId="2968"/>
    <cellStyle name="표_솔빛마을연결도로(최종)" xfId="2969"/>
    <cellStyle name="표_수량산출서(수정)" xfId="2970"/>
    <cellStyle name="표_수량산출서(수정)_3. 신광R~숭의R(배수공)" xfId="2971"/>
    <cellStyle name="표_수량산출서(수정)_배수공" xfId="2972"/>
    <cellStyle name="표_수량산출서(수정)_솔빛마을연결도로(최종)" xfId="2973"/>
    <cellStyle name="표_실행완성 (광교5)" xfId="9852"/>
    <cellStyle name="표_용현동(1m3-금액산출)v7" xfId="9853"/>
    <cellStyle name="표_최종_실행내역작업(김포양촌5공구)" xfId="9854"/>
    <cellStyle name="표준" xfId="0" builtinId="0"/>
    <cellStyle name="표준 10" xfId="2974"/>
    <cellStyle name="표준 10 2" xfId="9855"/>
    <cellStyle name="표준 10 3" xfId="9856"/>
    <cellStyle name="표준 11" xfId="2975"/>
    <cellStyle name="표준 11 2" xfId="9857"/>
    <cellStyle name="표준 11 3" xfId="9858"/>
    <cellStyle name="표준 12" xfId="2976"/>
    <cellStyle name="표준 12 2" xfId="9859"/>
    <cellStyle name="표준 13" xfId="2977"/>
    <cellStyle name="표준 13 2" xfId="9860"/>
    <cellStyle name="표준 14" xfId="2978"/>
    <cellStyle name="표준 14 2" xfId="9861"/>
    <cellStyle name="표준 15" xfId="2979"/>
    <cellStyle name="표준 15 2" xfId="9862"/>
    <cellStyle name="표준 16" xfId="2980"/>
    <cellStyle name="표준 16 2" xfId="9863"/>
    <cellStyle name="표준 17" xfId="2981"/>
    <cellStyle name="표준 17 2" xfId="9864"/>
    <cellStyle name="표준 18" xfId="2982"/>
    <cellStyle name="표준 18 2" xfId="9865"/>
    <cellStyle name="표준 19" xfId="2983"/>
    <cellStyle name="표준 19 2" xfId="9866"/>
    <cellStyle name="표준 2" xfId="2984"/>
    <cellStyle name="표준 2 10" xfId="9867"/>
    <cellStyle name="표준 2 11" xfId="9868"/>
    <cellStyle name="표준 2 12" xfId="3056"/>
    <cellStyle name="표준 2 13" xfId="9869"/>
    <cellStyle name="표준 2 14" xfId="9870"/>
    <cellStyle name="표준 2 2" xfId="2985"/>
    <cellStyle name="표준 2 2 2" xfId="9871"/>
    <cellStyle name="표준 2 3" xfId="3"/>
    <cellStyle name="표준 2 3 2" xfId="9872"/>
    <cellStyle name="표준 2 3 3" xfId="9873"/>
    <cellStyle name="표준 2 4" xfId="2986"/>
    <cellStyle name="표준 2 5" xfId="2987"/>
    <cellStyle name="표준 2 6" xfId="9874"/>
    <cellStyle name="표준 2 7" xfId="9875"/>
    <cellStyle name="표준 2 8" xfId="9876"/>
    <cellStyle name="표준 2 9" xfId="9877"/>
    <cellStyle name="표준 2_01견적보고_화순,담양홍수" xfId="2988"/>
    <cellStyle name="표준 20" xfId="2989"/>
    <cellStyle name="표준 20 2" xfId="9878"/>
    <cellStyle name="표준 21" xfId="2990"/>
    <cellStyle name="표준 21 2" xfId="9879"/>
    <cellStyle name="표준 22" xfId="2991"/>
    <cellStyle name="표준 22 2" xfId="9880"/>
    <cellStyle name="표준 23" xfId="2992"/>
    <cellStyle name="표준 23 2" xfId="9881"/>
    <cellStyle name="표준 24" xfId="2993"/>
    <cellStyle name="표준 24 2" xfId="9882"/>
    <cellStyle name="표준 25" xfId="2994"/>
    <cellStyle name="표준 25 2" xfId="9883"/>
    <cellStyle name="표준 26" xfId="2995"/>
    <cellStyle name="표준 27" xfId="2996"/>
    <cellStyle name="표준 28" xfId="2997"/>
    <cellStyle name="표준 29" xfId="2998"/>
    <cellStyle name="표준 3" xfId="2999"/>
    <cellStyle name="표준 3 10" xfId="3000"/>
    <cellStyle name="표준 3 11" xfId="3001"/>
    <cellStyle name="표준 3 12" xfId="3002"/>
    <cellStyle name="표준 3 13" xfId="3003"/>
    <cellStyle name="표준 3 2" xfId="3004"/>
    <cellStyle name="표준 3 2 2" xfId="9884"/>
    <cellStyle name="표준 3 2 3" xfId="9885"/>
    <cellStyle name="표준 3 2 4" xfId="9886"/>
    <cellStyle name="표준 3 3" xfId="3005"/>
    <cellStyle name="표준 3 4" xfId="3006"/>
    <cellStyle name="표준 3 5" xfId="3007"/>
    <cellStyle name="표준 3 6" xfId="3008"/>
    <cellStyle name="표준 3 7" xfId="3009"/>
    <cellStyle name="표준 3 8" xfId="3010"/>
    <cellStyle name="표준 3 9" xfId="3011"/>
    <cellStyle name="표준 3_03-1(영남에프엘-관제탑철거)" xfId="3012"/>
    <cellStyle name="표준 30" xfId="3013"/>
    <cellStyle name="표준 31" xfId="3014"/>
    <cellStyle name="표준 32" xfId="3015"/>
    <cellStyle name="표준 33" xfId="3016"/>
    <cellStyle name="표준 34" xfId="3017"/>
    <cellStyle name="표준 35" xfId="3018"/>
    <cellStyle name="표준 36" xfId="3019"/>
    <cellStyle name="표준 37" xfId="3020"/>
    <cellStyle name="표준 38" xfId="3021"/>
    <cellStyle name="표준 39" xfId="3022"/>
    <cellStyle name="표준 4" xfId="3023"/>
    <cellStyle name="표준 4 2" xfId="3024"/>
    <cellStyle name="표준 4 3" xfId="9887"/>
    <cellStyle name="표준 4 4" xfId="9888"/>
    <cellStyle name="표준 4 5" xfId="9889"/>
    <cellStyle name="표준 4_3.정기안전점검비 및 기술사용료_(화성동탄(2) 4-2공구 (0703)-new-버력암운반추가시" xfId="9890"/>
    <cellStyle name="표준 40" xfId="3025"/>
    <cellStyle name="표준 41" xfId="3026"/>
    <cellStyle name="표준 42" xfId="3027"/>
    <cellStyle name="표준 43" xfId="3028"/>
    <cellStyle name="표준 44" xfId="3029"/>
    <cellStyle name="표준 45" xfId="3030"/>
    <cellStyle name="표준 46" xfId="3031"/>
    <cellStyle name="표준 47" xfId="3032"/>
    <cellStyle name="표준 48" xfId="3033"/>
    <cellStyle name="표준 49" xfId="3034"/>
    <cellStyle name="표준 5" xfId="3035"/>
    <cellStyle name="표준 5 2" xfId="3036"/>
    <cellStyle name="표준 5 3" xfId="9891"/>
    <cellStyle name="표준 5 4" xfId="9892"/>
    <cellStyle name="표준 50" xfId="3037"/>
    <cellStyle name="표준 51" xfId="3038"/>
    <cellStyle name="표준 52" xfId="3039"/>
    <cellStyle name="표준 6" xfId="3040"/>
    <cellStyle name="표준 6 2" xfId="9893"/>
    <cellStyle name="표준 6 2 2" xfId="9894"/>
    <cellStyle name="표준 6 2 3" xfId="9895"/>
    <cellStyle name="표준 6 3" xfId="9896"/>
    <cellStyle name="표준 6 4" xfId="9897"/>
    <cellStyle name="표준 6 5" xfId="9898"/>
    <cellStyle name="표준 6_안성아양 설계예산서20130521" xfId="9899"/>
    <cellStyle name="표준 7" xfId="3041"/>
    <cellStyle name="표준 7 2" xfId="9900"/>
    <cellStyle name="표준 7 3" xfId="9901"/>
    <cellStyle name="표준 7 4" xfId="9902"/>
    <cellStyle name="표준 8" xfId="3042"/>
    <cellStyle name="표준 8 2" xfId="9903"/>
    <cellStyle name="표준 8 3" xfId="9904"/>
    <cellStyle name="표준 9" xfId="3043"/>
    <cellStyle name="표준 9 2" xfId="9905"/>
    <cellStyle name="표준 9 3" xfId="9906"/>
    <cellStyle name="표준?Sheet8 (3)" xfId="3044"/>
    <cellStyle name="標準_’９７アウトドアツールフェア" xfId="9907"/>
    <cellStyle name="표준_2002-06 기지배관(제품유_산출기초)" xfId="9949"/>
    <cellStyle name="표준_jm설계내역서" xfId="9947"/>
    <cellStyle name="標準_南青山報告書" xfId="9950"/>
    <cellStyle name="표준1" xfId="3045"/>
    <cellStyle name="표준10" xfId="3046"/>
    <cellStyle name="표준2" xfId="3047"/>
    <cellStyle name="하이퍼링크 2" xfId="3048"/>
    <cellStyle name="합   계" xfId="3049"/>
    <cellStyle name="합산" xfId="3050"/>
    <cellStyle name="합산 10" xfId="9908"/>
    <cellStyle name="합산 2" xfId="9909"/>
    <cellStyle name="합산 3" xfId="9910"/>
    <cellStyle name="합산 4" xfId="9911"/>
    <cellStyle name="합산 5" xfId="9912"/>
    <cellStyle name="합산 6" xfId="9913"/>
    <cellStyle name="합산 7" xfId="9914"/>
    <cellStyle name="합산 8" xfId="9915"/>
    <cellStyle name="합산 9" xfId="9916"/>
    <cellStyle name="桁区切り [0.00]_競合状況" xfId="9917"/>
    <cellStyle name="桁区切り_競合状況" xfId="9918"/>
    <cellStyle name="허윤정" xfId="9919"/>
    <cellStyle name="貨幣 [0]_GARMENT STEP FORM HK" xfId="3051"/>
    <cellStyle name="貨幣_GARMENT STEP FORM HK" xfId="3052"/>
    <cellStyle name="화폐기호" xfId="3053"/>
    <cellStyle name="화폐기호 10" xfId="9920"/>
    <cellStyle name="화폐기호 11" xfId="9921"/>
    <cellStyle name="화폐기호 2" xfId="9922"/>
    <cellStyle name="화폐기호 2 2" xfId="9923"/>
    <cellStyle name="화폐기호 2 3" xfId="9924"/>
    <cellStyle name="화폐기호 2 4" xfId="9925"/>
    <cellStyle name="화폐기호 3" xfId="9926"/>
    <cellStyle name="화폐기호 4" xfId="9927"/>
    <cellStyle name="화폐기호 5" xfId="9928"/>
    <cellStyle name="화폐기호 6" xfId="9929"/>
    <cellStyle name="화폐기호 7" xfId="9930"/>
    <cellStyle name="화폐기호 8" xfId="9931"/>
    <cellStyle name="화폐기호 9" xfId="9932"/>
    <cellStyle name="화폐기호0" xfId="3054"/>
    <cellStyle name="화폐기호0 10" xfId="9933"/>
    <cellStyle name="화폐기호0 11" xfId="9934"/>
    <cellStyle name="화폐기호0 2" xfId="9935"/>
    <cellStyle name="화폐기호0 2 2" xfId="9936"/>
    <cellStyle name="화폐기호0 2 3" xfId="9937"/>
    <cellStyle name="화폐기호0 2 4" xfId="9938"/>
    <cellStyle name="화폐기호0 3" xfId="9939"/>
    <cellStyle name="화폐기호0 4" xfId="9940"/>
    <cellStyle name="화폐기호0 5" xfId="9941"/>
    <cellStyle name="화폐기호0 6" xfId="9942"/>
    <cellStyle name="화폐기호0 7" xfId="9943"/>
    <cellStyle name="화폐기호0 8" xfId="9944"/>
    <cellStyle name="화폐기호0 9" xfId="99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50" Type="http://schemas.openxmlformats.org/officeDocument/2006/relationships/externalLink" Target="externalLinks/externalLink45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externalLink" Target="externalLinks/externalLink36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3" Type="http://schemas.openxmlformats.org/officeDocument/2006/relationships/worksheet" Target="worksheets/shee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53080;&#460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380;&#50504;&#49888;&#481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52380;&#50864;\&#49436;&#49328;&#51077;&#52636;&#54616;&#48512;&#46160;\&#51089;&#50629;&#51068;&#48372;\&#44204;&#51201;&#49892;\&#44592;&#53440;\&#44060;&#51064;\4.&#45824;&#47532;\&#51060;&#51116;&#44592;\&#51068;&#48152;-R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305;&#51452;\&#50857;&#51064;\&#50689;&#46041;8\&#50689;&#46041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532;&#47196;&#51229;&#53944;\&#50980;&#49437;&#44305;%20&#51060;&#49324;&#45784;\&#49436;&#49328;&#51648;&#49324;\13.&#49457;&#44284;&#54408;\&#49436;&#49328;&#51648;&#49324;~&#49340;&#49457;&#53664;&#53448;&#44036;%20&#49569;&#50976;&#44288;%20&#50672;&#44208;&#44277;&#49324;%20&#51456;&#44277;%20&#49457;&#44284;&#54408;(10.24)\05.&#45236;&#50669;&#49436;\01.&#44592;&#44228;\01.%20&#49892;&#49884;&#49444;&#44228;%20&#45236;&#50669;&#49436;(&#44592;&#44228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4532;&#47196;&#51229;&#53944;\&#50980;&#49437;&#44305;%20&#51060;&#49324;&#45784;\&#49436;&#49328;&#51648;&#49324;\&#45236;&#50669;&#49436;\&#50896;&#44032;&#44228;&#49328;&#49436;(&#52509;&#44292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7\&#51064;&#52380;&#44397;&#51228;&#44277;&#54637;(A-5&#44277;&#44396;)\&#44053;&#46041;&#54252;&#54637;\&#45236;&#50669;&#49436;&#44053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mu&#44608;&#44592;&#53468;\&#54788;&#54889;&#44277;&#50976;\HDLAN\HDEC30\CACHE\WekaWeku\&#44208;&#49328;\&#49892;&#51201;&#52264;&#5106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FORM\96&#44208;&#493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DDB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36;&#51060;&#53440;&#47784;&#51020;\&#44204;&#51201;\&#53664;&#47785;&#44277;&#49324;\&#46020;&#47196;\&#52285;&#51453;&#44160;&#47329;&#49548;\&#53804;&#52272;\&#52285;&#51453;&#44160;&#47329;&#53804;&#5227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204;&#51201;\&#54637;&#47564;&#44277;&#49324;\&#51064;&#52380;&#52852;&#54168;&#47532;&#48512;&#46160;\&#45824;&#48512;&#46041;&#47588;&#47549;\&#50896;&#44032;&#44228;~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JH\XLS\&#50668;&#44148;&#48372;&#44256;\97-2&#45380;\&#51648;&#44060;BOX\&#51648;&#44060;BOX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&#48148;&#53461;%20&#54868;&#47732;\Documents\xls\&#50689;&#44148;&#52629;(&#45432;&#51064;&#51221;&#49888;&#52629;&#44277;&#4932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ATA\JUNGSAN\KKK\&#48320;&#44221;-J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8-job-2\HY-JANG\MIRAN\OSO&#50500;&#493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&#48148;&#53461;%20&#54868;&#47732;\&#51221;&#52264;&#51109;&#45784;\&#44032;&#49828;%20&#47784;&#46304;%20&#54028;&#51068;\&#51652;&#54665;&#49324;&#50629;\2006&#52380;&#50672;&#44032;&#49828;\&#45236;&#50669;&#49436;\&#48152;&#50900;&#44277;&#44553;&#44288;&#47532;&#495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ROOM\ASAN\C1&#52509;&#4429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52285;&#47456;%20DATA\&#50872;&#49328;&#52628;&#44032;&#48708;&#52629;&#44592;&#51648;\&#44277;&#47924;\&#49569;&#50976;&#44288;&#44288;&#47196;\&#44277;&#47924;\&#49892;&#51221;&#48372;&#44256;\&#51221;&#49328;%20&#49892;&#51221;&#48372;&#44256;\5.&#44288;&#47196;_&#48176;&#44288;&#44277;&#49324;_&#45236;&#50669;&#49436;1&#52264;&#49688;&#51221;&#485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%20&#54532;&#47196;&#51229;&#53944;\2.%20&#51652;&#54665;%20&#54532;&#47196;&#51229;&#53944;\4-2.%20&#44144;&#51228;&#44592;&#51648;%20&#50976;&#47049;&#44228;%20&#48143;%20&#54844;&#50976;%20&#52572;&#49548;&#54868;%20&#49444;&#48708;%20&#49444;&#44228;&#50857;&#50669;\2.%20&#49892;&#49884;&#49444;&#44228;\&#49457;&#44284;&#54408;%20&#51228;&#52636;\6.%20&#45236;&#50669;&#49436;\&#49437;&#50976;&#44277;&#49324;%20&#51228;&#52636;&#48516;_100105\2.%20&#45824;&#49345;&#44277;&#49324;&#48708;\&#44144;&#51228;&#48512;&#46160;&#45236;&#50669;&#49436;(&#45824;&#49345;&#44277;&#49324;&#48708;)&#50896;&#44032;&#44228;&#4932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GISUNG\KWOAN\&#44592;&#49457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5824;&#51652;5&#44277;&#44396;\&#50668;&#44148;&#48372;&#44256;\&#51452;&#46041;&#44368;\&#51452;&#46041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1--&#48156;&#51452;/&#53685;&#50689;%2311,12%20&#44277;&#49324;/&#44277;&#49324;&#49444;&#44228;&#49436;/&#52572;&#51333;/&#44592;&#44228;/&#53685;&#50689;11,12%20&#44277;&#49324;&#49444;&#44228;&#49436;-05042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DW\&#45817;&#51064;&#44368;\LOW-BID\&#44277;&#4792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36;&#49436;&#47448;\2002&#45380;\&#50948;&#46972;&#48173;&#44592;&#48152;\&#48320;&#44221;\&#44397;&#51068;\&#46160;&#48120;&#50577;&#49688;&#51109;\&#50669;&#48372;&#44592;&#442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&#48169;&#52840;&#48320;&#44221;\&#46020;&#47196;&#44277;&#49324;\&#52265;&#51456;&#44277;&#44228;\95&#51456;&#44277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oonsan\hwp\My%20Documents\es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52380;&#50864;\&#49436;&#49328;&#51077;&#52636;&#54616;&#48512;&#46160;\&#51089;&#50629;&#51068;&#48372;\&#44204;&#51201;&#49892;\&#44592;&#53440;\&#44060;&#51064;\4.&#45824;&#47532;\&#51060;&#46041;&#44540;\&#50668;&#51032;&#46020;%20&#48324;&#52392;%20(98.12.3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54788;&#47925;\&#49324;&#50629;&#44228;&#54925;\99&#45380;&#49324;&#50629;&#44228;&#54925;\&#51076;&#49884;&#49324;&#50629;&#44228;&#54925;98-4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ISUNG\KWOAN\&#44592;&#49457;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My%20Documents\&#45824;&#45236;\&#54616;&#46020;&#44553;\&#49340;&#45909;&#51312;&#44221;\&#49340;&#45909;&#51312;&#44221;02.1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jun\2.%20&#44277;&#50976;\PROJECT\&#51473;&#50521;&#44256;&#49549;&#46020;&#47196;\&#51089;&#50629;&#47928;&#49436;\&#50696;&#49328;&#49436;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OR&#54252;&#47607;\&#50629;&#47924;\&#44204;&#51201;&#49892;(01.04~)\2002.2\&#51473;&#50521;&#49440;\9&#44277;&#44396;\&#51068;&#50948;&#45824;&#44032;&#543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\civil\s&#49340;&#49328;&#54644;&#45224;\S70\S&#49340;&#49328;&#48512;&#4582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532;&#47004;(PLAN)\&#52397;&#52380;\200&#48156;&#51452;\2000&#52397;&#52380;-&#45909;&#54217;&#48156;&#514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51064;&#49345;\&#50668;&#44148;&#48372;&#44256;\2001&#45380;3&#52264;(&#51456;&#44277;)\&#51221;&#51064;&#49345;\&#50668;&#44148;&#48372;&#44256;('99)\&#54617;&#51221;1&#44368;&#50745;&#48317;&#51105;&#49437;&#52824;&#5487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onsan.s-oil.com/mail/cyh1445.nsf/(web$Inbox)/524B9DBF24BB2D9449256D6E002D8BB6/$FILE/INQ-MAINT-03-124.xls/BID-97/BID/QT003-SSY-&#52384;&#44264;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orary%20Internet%20Files\Content.IE5\ALPITIWR\WINDOWS\&#48148;&#53461;%20&#54868;&#47732;\PROGRAM%20FILES\MICROSOFT%20OFFICE\OFFICE\COMMONMO.XLA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204;&#51201;\Me\CHECK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LJ4QEPO6\2.&#52384;&#44144;_1.&#44592;&#44228;_&#45236;&#5066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ENE-CAL"/>
      <sheetName val="QT003-SSY-철골3"/>
      <sheetName val="2.냉난방설비공사"/>
      <sheetName val="7.자동제어공사"/>
      <sheetName val="18 BL 배관 내역"/>
      <sheetName val="LEGEND"/>
      <sheetName val="페인트"/>
      <sheetName val="DRUM"/>
      <sheetName val="AN-01"/>
      <sheetName val="노무비"/>
      <sheetName val="PIPE"/>
      <sheetName val="FLANGE"/>
      <sheetName val="VALVE"/>
      <sheetName val="2_냉난방설비공사"/>
      <sheetName val="7_자동제어공사"/>
      <sheetName val="18_BL_배관_내역"/>
      <sheetName val="예가표"/>
      <sheetName val="일위대가(계측기설치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유림총괄"/>
      <sheetName val="내역표지"/>
      <sheetName val="견적조건"/>
      <sheetName val="공사총괄-2"/>
      <sheetName val="유림골조"/>
      <sheetName val="비교1"/>
      <sheetName val="공기"/>
      <sheetName val="새공통(97년3월)"/>
      <sheetName val="협력업체"/>
      <sheetName val="외주업체list (3)"/>
      <sheetName val="FAX양식"/>
      <sheetName val="FAX양식 (2)"/>
      <sheetName val="Sheet1"/>
      <sheetName val="Sheet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새공통(96임금인상기준)"/>
      <sheetName val="공사개요"/>
      <sheetName val="분당코아"/>
      <sheetName val="물가"/>
      <sheetName val="물가 (2)"/>
      <sheetName val="옥외공사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제출표지"/>
      <sheetName val="특수조건"/>
      <sheetName val="분책"/>
      <sheetName val="실행대비"/>
      <sheetName val="평단가비교"/>
      <sheetName val="OPTION비교"/>
      <sheetName val="실행원안對현장통보실행안"/>
      <sheetName val="의뢰"/>
      <sheetName val="의뢰서"/>
      <sheetName val="품의서(A3-3장)"/>
      <sheetName val="NEW비교"/>
      <sheetName val="계단실,로비"/>
      <sheetName val="주방가구外"/>
      <sheetName val="빌라트대비"/>
      <sheetName val="공통비대비"/>
      <sheetName val="공통비대비분석"/>
      <sheetName val="새공통(97년1월)"/>
      <sheetName val="직원투입계획"/>
      <sheetName val="현채투입계획"/>
      <sheetName val="전체총괄표"/>
      <sheetName val="산출내역서"/>
      <sheetName val="항목별총괄표"/>
      <sheetName val="공사현황"/>
      <sheetName val="건축실행대비"/>
      <sheetName val="가설공사"/>
      <sheetName val="철근콘크리트공사"/>
      <sheetName val="타일공사"/>
      <sheetName val="창호공사"/>
      <sheetName val="AL창호"/>
      <sheetName val="수장공사"/>
      <sheetName val="철골공사"/>
      <sheetName val="증가요인"/>
      <sheetName val="감사실"/>
      <sheetName val="물량증가"/>
      <sheetName val="9604000"/>
      <sheetName val="960503"/>
      <sheetName val="새공통(96년12월) "/>
      <sheetName val="협조문"/>
      <sheetName val="안양코아"/>
      <sheetName val="COLUMN"/>
      <sheetName val="공통비비교"/>
      <sheetName val="부지조성"/>
      <sheetName val="투입인원대비"/>
      <sheetName val="형틀분개"/>
      <sheetName val="시행대비"/>
      <sheetName val="마감범위"/>
      <sheetName val="추가예산"/>
      <sheetName val="TEMP철골"/>
      <sheetName val="기계기초"/>
      <sheetName val="안양코아최종대비"/>
      <sheetName val="최종건축대비"/>
      <sheetName val="A급현장"/>
      <sheetName val="A급현장 (2)"/>
      <sheetName val="B급현장"/>
      <sheetName val="B급현장 (2)"/>
      <sheetName val="C급현장"/>
      <sheetName val="C급현장 (2)"/>
      <sheetName val="D급현장"/>
      <sheetName val="D급현장 (2)"/>
      <sheetName val="공통비산출근거"/>
      <sheetName val="유림콘도"/>
    </sheetNames>
    <sheetDataSet>
      <sheetData sheetId="0" refreshError="1"/>
      <sheetData sheetId="1">
        <row r="36">
          <cell r="X36" t="str">
            <v>연  면  적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공통비(전체)"/>
      <sheetName val="물가대비표"/>
      <sheetName val="유림골조"/>
      <sheetName val="유림총괄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유림콘도"/>
      <sheetName val="역삼원룸"/>
      <sheetName val="고양점소"/>
      <sheetName val="변산리조트"/>
      <sheetName val="유림골조"/>
      <sheetName val="일반-RC"/>
    </sheetNames>
    <definedNames>
      <definedName name="__NEW5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정부노임단가"/>
      <sheetName val="PIPE"/>
      <sheetName val="FLANGE"/>
      <sheetName val="VALVE"/>
      <sheetName val="주요진행"/>
      <sheetName val="대림경상68억"/>
      <sheetName val="내역서"/>
      <sheetName val="입찰내역서(율촌 )"/>
      <sheetName val="토공집계표"/>
      <sheetName val="수자재단위당"/>
      <sheetName val="공사비집계"/>
      <sheetName val="Sheet6"/>
      <sheetName val="기성"/>
      <sheetName val="기초코드"/>
      <sheetName val="노임단가"/>
      <sheetName val="자재단가"/>
      <sheetName val="금융"/>
      <sheetName val="준검 내역서"/>
      <sheetName val="예가표"/>
      <sheetName val="증감대비"/>
      <sheetName val="내역서(총)"/>
      <sheetName val="3.공통공사대비"/>
      <sheetName val="2000년1차"/>
      <sheetName val="내역"/>
      <sheetName val="기초단가"/>
      <sheetName val="A-4"/>
      <sheetName val="공사비산출내역"/>
      <sheetName val="하부철근수량"/>
      <sheetName val="건축공사"/>
      <sheetName val="해평견적"/>
      <sheetName val="1.설계조건"/>
      <sheetName val="백호우계수"/>
      <sheetName val="ESC(K치)"/>
      <sheetName val="가설건물"/>
      <sheetName val="기초일위"/>
      <sheetName val="데이타"/>
      <sheetName val="식재인부"/>
      <sheetName val="BSD (2)"/>
      <sheetName val="주관사업"/>
      <sheetName val="SG"/>
      <sheetName val="시설일위"/>
      <sheetName val="조명일위"/>
      <sheetName val="총괄표"/>
      <sheetName val="방배동내역(리라)"/>
      <sheetName val="공통비총괄표"/>
      <sheetName val="중기사용료"/>
      <sheetName val="공량산출서"/>
      <sheetName val="2002하반기노임기준"/>
      <sheetName val="45,46"/>
      <sheetName val="배수내역"/>
      <sheetName val="유림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방호시설검토"/>
      <sheetName val="부대내역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K치산출내역"/>
      <sheetName val="물가지수"/>
      <sheetName val="공종별비목"/>
      <sheetName val="기계경비"/>
      <sheetName val="Sheet3"/>
      <sheetName val="Sheet2"/>
      <sheetName val="터널구조물산근"/>
      <sheetName val="도로구조물산근"/>
      <sheetName val="Sheet1"/>
      <sheetName val="터널굴착단산"/>
      <sheetName val="장약패턴90M2"/>
      <sheetName val="토공산근"/>
      <sheetName val="단가산출근거"/>
      <sheetName val="2004년 공정표(터널공)"/>
      <sheetName val="2004년 공정표(토공,배수구조물)"/>
      <sheetName val="공종별 수량"/>
      <sheetName val="집계표"/>
      <sheetName val="#REF"/>
      <sheetName val="배관내역"/>
      <sheetName val="준검 내역서"/>
      <sheetName val="공사내역"/>
      <sheetName val="배수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표지및적용기준"/>
      <sheetName val="원가계산(갑지)"/>
      <sheetName val="원가(-1)"/>
      <sheetName val="기계부문"/>
      <sheetName val="내역서"/>
      <sheetName val="(REF)산기_data"/>
      <sheetName val="일위대가"/>
      <sheetName val="(REF)적용공량"/>
      <sheetName val="역무구분"/>
      <sheetName val="목차"/>
      <sheetName val="1.0표준품셈"/>
      <sheetName val="1.0계산품셈"/>
      <sheetName val="1 Pipe"/>
      <sheetName val="1-1적용물량"/>
      <sheetName val="2 Fitting"/>
      <sheetName val="3 Flange"/>
      <sheetName val="4 Valve"/>
      <sheetName val="5.PE-SHT"/>
      <sheetName val="6 Support"/>
      <sheetName val="7-1 Painting"/>
      <sheetName val="7-2내화PAINT"/>
      <sheetName val="8 Weld_Painting"/>
      <sheetName val="9 Sand_Blast"/>
      <sheetName val="9 Pre-Heat"/>
      <sheetName val="10 Hydro"/>
      <sheetName val="11 H_pipe"/>
      <sheetName val="12 Mech"/>
      <sheetName val="12-1-2 Mech"/>
      <sheetName val="13 Weld"/>
      <sheetName val="14 Trans"/>
      <sheetName val="15 Work_"/>
      <sheetName val="16 충수시험비"/>
      <sheetName val="17 부속자재"/>
      <sheetName val="18 Air-Comp"/>
      <sheetName val="19 Air-Comp"/>
      <sheetName val="19. Air-Comp"/>
      <sheetName val="20 발전기"/>
      <sheetName val="--가설건물"/>
      <sheetName val="22.배관용량검정"/>
      <sheetName val="21.종합시운전"/>
      <sheetName val="22 크레인"/>
      <sheetName val="건설장비"/>
      <sheetName val="2002년도 건설장비 목록"/>
      <sheetName val="25 tie-in"/>
      <sheetName val="26 Insul"/>
      <sheetName val="26-1 Fitt_Insul"/>
      <sheetName val="26-2 VA_FLG_Insul"/>
      <sheetName val="26-3 Insul_att"/>
      <sheetName val="29 Sea"/>
      <sheetName val="30해상장비"/>
      <sheetName val="23.PIG"/>
      <sheetName val="22.PIG CLEANING"/>
      <sheetName val="23.3D BEND"/>
      <sheetName val="(REF)items"/>
      <sheetName val="(REF)iso_sht"/>
      <sheetName val="(ref)자재할증"/>
      <sheetName val="(REF)point"/>
      <sheetName val="(ref)일위"/>
      <sheetName val="24 폐수처리비"/>
      <sheetName val="25.유류제거작업"/>
      <sheetName val="26.STOPPER 설치및철거"/>
      <sheetName val="단가조사표"/>
      <sheetName val="노임단가"/>
      <sheetName val="BOM"/>
      <sheetName val="ISO_input"/>
      <sheetName val="(ref)_pmc"/>
      <sheetName val="support_BOM"/>
      <sheetName val="welding_points"/>
      <sheetName val="Sheet1"/>
      <sheetName val="Sheet3"/>
      <sheetName val="공사내역"/>
    </sheetNames>
    <sheetDataSet>
      <sheetData sheetId="0"/>
      <sheetData sheetId="1"/>
      <sheetData sheetId="2"/>
      <sheetData sheetId="3"/>
      <sheetData sheetId="4">
        <row r="1">
          <cell r="L1" t="str">
            <v>수량</v>
          </cell>
        </row>
      </sheetData>
      <sheetData sheetId="5"/>
      <sheetData sheetId="6">
        <row r="1">
          <cell r="L1" t="str">
            <v>수량</v>
          </cell>
        </row>
      </sheetData>
      <sheetData sheetId="7"/>
      <sheetData sheetId="8"/>
      <sheetData sheetId="9"/>
      <sheetData sheetId="10">
        <row r="1">
          <cell r="I1" t="str">
            <v>[해설]</v>
          </cell>
        </row>
      </sheetData>
      <sheetData sheetId="11">
        <row r="11">
          <cell r="L11" t="str">
            <v>단중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1">
          <cell r="AC1" t="str">
            <v>NET Q'TY</v>
          </cell>
        </row>
      </sheetData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Recovered_Sheet1"/>
      <sheetName val="원가(-1)"/>
      <sheetName val="원가1(기계)"/>
      <sheetName val="한장"/>
      <sheetName val="원가계산서(총괄)"/>
      <sheetName val="일위대가"/>
      <sheetName val="1.0표준품셈"/>
      <sheetName val="1.0계산품셈"/>
      <sheetName val="내역서"/>
      <sheetName val="ISO_input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식재발주"/>
      <sheetName val="업협"/>
      <sheetName val="갑을지"/>
      <sheetName val="간지양식"/>
      <sheetName val="총괄표"/>
      <sheetName val="수량분개내역"/>
      <sheetName val="Sheet1"/>
      <sheetName val="Sheet2"/>
      <sheetName val="Sheet3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안"/>
      <sheetName val="참조"/>
      <sheetName val="집계표"/>
      <sheetName val="골재"/>
      <sheetName val="견적의뢰서"/>
      <sheetName val="#REF"/>
      <sheetName val="중기사용료"/>
      <sheetName val="단가"/>
      <sheetName val="포장임대"/>
      <sheetName val="실행대비"/>
      <sheetName val="BID"/>
      <sheetName val="평가데이터"/>
      <sheetName val="XL4Poppy"/>
      <sheetName val="DATE"/>
      <sheetName val="대비"/>
      <sheetName val="토공 갑지"/>
      <sheetName val="토목"/>
      <sheetName val="자재일람"/>
      <sheetName val="특수선일위대가"/>
      <sheetName val="뚝토공"/>
      <sheetName val="수량3"/>
      <sheetName val="인사자료총집계"/>
      <sheetName val="갑지"/>
      <sheetName val="Proposal"/>
      <sheetName val="양수장(기계)"/>
      <sheetName val="3.공통공사대비"/>
      <sheetName val="매매"/>
      <sheetName val="전신"/>
      <sheetName val="설계조건"/>
      <sheetName val="ABUT수량-A1"/>
      <sheetName val="미지급금"/>
      <sheetName val="설계가"/>
      <sheetName val="이름정의"/>
      <sheetName val="견적서을"/>
      <sheetName val="설계예산서"/>
      <sheetName val="1,2,3,4,5단위수량"/>
      <sheetName val="노임단가"/>
      <sheetName val="sort"/>
      <sheetName val="을"/>
      <sheetName val="_견적서"/>
      <sheetName val="가격조사서"/>
      <sheetName val="주방환기"/>
      <sheetName val="5호광장_(만점)"/>
      <sheetName val="인천국제_(만점)_(2)"/>
      <sheetName val="도-배수"/>
      <sheetName val="배수공 주요자재 집계표"/>
      <sheetName val="일위대가"/>
      <sheetName val="수량BOQ"/>
      <sheetName val="철집"/>
      <sheetName val="차액보증"/>
      <sheetName val="000000"/>
      <sheetName val="내역서강"/>
      <sheetName val="현황"/>
      <sheetName val="구조물견적서"/>
      <sheetName val="배관내역"/>
      <sheetName val="지급자재"/>
      <sheetName val="갑"/>
      <sheetName val="가도공"/>
      <sheetName val="시가지우회도로공내역서"/>
      <sheetName val="본댐설계"/>
      <sheetName val="대림경상68억"/>
      <sheetName val="집수정(600-700)"/>
      <sheetName val="6호기"/>
      <sheetName val="교대(A1)"/>
      <sheetName val="6공구(당초)"/>
      <sheetName val="T기성9605"/>
      <sheetName val="Y-WORK"/>
      <sheetName val="ITEM"/>
      <sheetName val="unit"/>
      <sheetName val="실행철강하도"/>
      <sheetName val="금액내역서"/>
      <sheetName val="노임"/>
      <sheetName val="Tender"/>
      <sheetName val="준검 내역서"/>
      <sheetName val="증감내역서"/>
      <sheetName val="장비"/>
      <sheetName val="노무"/>
      <sheetName val="FCM483"/>
      <sheetName val="0"/>
      <sheetName val="양수장내역"/>
      <sheetName val="노무비계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Dae_Jiju"/>
      <sheetName val="Sikje_ingun"/>
      <sheetName val="TREE_D"/>
      <sheetName val="건축내역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별표총괄"/>
      <sheetName val="총괄내역서"/>
      <sheetName val="BID"/>
      <sheetName val="일H35Y4"/>
      <sheetName val="사용성검토"/>
      <sheetName val="공종별"/>
      <sheetName val="노임"/>
      <sheetName val="가격조사서"/>
      <sheetName val="청천내"/>
      <sheetName val="EUL"/>
      <sheetName val="원가1(기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갑지(추정)"/>
      <sheetName val="갑지"/>
      <sheetName val="실적차이"/>
    </sheetNames>
    <definedNames>
      <definedName name="_NEW1"/>
      <definedName name="_NEW2"/>
      <definedName name="_NEW3"/>
      <definedName name="_NEW5"/>
      <definedName name="DKFK"/>
      <definedName name="IC구간"/>
      <definedName name="IC용"/>
      <definedName name="LGUDCMRRN"/>
      <definedName name="L형ICRNRKS"/>
      <definedName name="M"/>
      <definedName name="MA"/>
      <definedName name="n"/>
      <definedName name="OLD"/>
      <definedName name="PTINT"/>
      <definedName name="QHTJS2EKS"/>
      <definedName name="T형집수거"/>
      <definedName name="곽"/>
      <definedName name="교량"/>
      <definedName name="굘양2단"/>
      <definedName name="단부"/>
      <definedName name="레일포스트3"/>
      <definedName name="ㅁㄴㄷㅇ"/>
      <definedName name="매"/>
      <definedName name="매크로10"/>
      <definedName name="매크로12"/>
      <definedName name="매크로13"/>
      <definedName name="매크로14"/>
      <definedName name="매크로15"/>
      <definedName name="매크로16"/>
      <definedName name="매크로17"/>
      <definedName name="매크로19"/>
      <definedName name="매크로3"/>
      <definedName name="매크로5"/>
      <definedName name="매크로7"/>
      <definedName name="매크로8"/>
      <definedName name="매크로9"/>
      <definedName name="변경"/>
      <definedName name="본선용"/>
      <definedName name="산기6"/>
      <definedName name="산출근거"/>
      <definedName name="삼왕교이설도로단가산출"/>
      <definedName name="쇄석운반"/>
      <definedName name="신규단가"/>
      <definedName name="염현진"/>
      <definedName name="인쇄양식"/>
      <definedName name="정종태"/>
      <definedName name="터파기"/>
      <definedName name="표준레일"/>
      <definedName name="표준레일2단"/>
      <definedName name="표준레일5"/>
      <definedName name="푲눈레"/>
      <definedName name="횡배수관1"/>
      <definedName name="ㅠㅣㅐ차"/>
      <definedName name="ㅣ2측구"/>
      <definedName name="ㅣ형구거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투찰내역"/>
      <sheetName val="BID"/>
      <sheetName val=" HIT-&gt;HMC 견적(3900)"/>
      <sheetName val="산출내역서"/>
      <sheetName val="일위목록"/>
      <sheetName val="요율"/>
      <sheetName val="입찰안"/>
      <sheetName val="한전일위"/>
      <sheetName val="현장관리비"/>
      <sheetName val="실행철강하도"/>
      <sheetName val="일위대가목록"/>
      <sheetName val="후다내역"/>
      <sheetName val="SG"/>
      <sheetName val="갑지"/>
      <sheetName val="합계"/>
      <sheetName val="일위CODE"/>
      <sheetName val="일위대가"/>
      <sheetName val="단가"/>
      <sheetName val="간접비계산"/>
      <sheetName val="일  위  대  가  목  록"/>
      <sheetName val="산수배수"/>
      <sheetName val="Macro1"/>
      <sheetName val="일위산출"/>
      <sheetName val="1공구원가계산서"/>
      <sheetName val="1공구산출내역서"/>
      <sheetName val="1유리"/>
      <sheetName val="원가계산서"/>
      <sheetName val="관급자재"/>
      <sheetName val="#2_일위대가목록"/>
      <sheetName val="중기비"/>
      <sheetName val="노무비"/>
      <sheetName val="품셈"/>
      <sheetName val="자재단가"/>
      <sheetName val="당초명세(평)"/>
      <sheetName val="세부추진"/>
      <sheetName val="제안서"/>
      <sheetName val="상용보강"/>
      <sheetName val="행정표준(1)"/>
      <sheetName val="행정표준(2)"/>
      <sheetName val="금액결정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건설성적"/>
      <sheetName val="설계가"/>
      <sheetName val="인부신상자료"/>
      <sheetName val="원형1호맨홀토공수량"/>
      <sheetName val="증감내역서"/>
      <sheetName val="교각토공 _2_"/>
      <sheetName val="2공구산출내역"/>
      <sheetName val="운반비요율"/>
      <sheetName val="1,2공구원가계산서"/>
      <sheetName val="3.공통공사대비"/>
      <sheetName val="단가산출"/>
      <sheetName val="6. 안전관리비"/>
      <sheetName val="간접(90)"/>
      <sheetName val="유동표"/>
      <sheetName val="#REF"/>
      <sheetName val="차액보증"/>
      <sheetName val="견적의뢰서"/>
      <sheetName val="하도내역 (철콘)"/>
      <sheetName val="특기사항"/>
      <sheetName val="INSTR"/>
      <sheetName val="조건표"/>
      <sheetName val="지급자재"/>
      <sheetName val="저"/>
      <sheetName val="조명율표"/>
      <sheetName val="PI"/>
      <sheetName val="품셈총괄표"/>
      <sheetName val="b_balju"/>
      <sheetName val="내역(한신APT)"/>
      <sheetName val="HRSG SMALL07220"/>
      <sheetName val="JUCKEYK"/>
      <sheetName val="S0"/>
      <sheetName val="기본설계기준"/>
      <sheetName val="일위"/>
      <sheetName val="노임"/>
      <sheetName val="직노"/>
      <sheetName val="Macro2"/>
      <sheetName val="노임단가"/>
      <sheetName val="표지1"/>
      <sheetName val="준검 내역서"/>
      <sheetName val="코드표"/>
      <sheetName val="97년 추정"/>
      <sheetName val="6PILE  (돌출)"/>
      <sheetName val="도급"/>
      <sheetName val="일위대가목록표"/>
      <sheetName val="임율 Data"/>
      <sheetName val="2000년1차"/>
      <sheetName val="2000전체분"/>
      <sheetName val="참조"/>
      <sheetName val="일위대가목차"/>
      <sheetName val="단가적용"/>
      <sheetName val="1.설계기준"/>
      <sheetName val="BSD (2)"/>
      <sheetName val="노임조서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수량3"/>
      <sheetName val="FORM-0"/>
      <sheetName val="추가예산"/>
      <sheetName val="철거산출근거"/>
      <sheetName val="별표집계"/>
      <sheetName val="IT-BAT"/>
      <sheetName val="수문일위1"/>
      <sheetName val="덕전리"/>
      <sheetName val="1단계"/>
      <sheetName val="일위총괄"/>
      <sheetName val="A1"/>
      <sheetName val="일위단가"/>
      <sheetName val="노무비 근거"/>
      <sheetName val="입출재고현황 (2)"/>
      <sheetName val="48일위"/>
      <sheetName val="산출근거"/>
      <sheetName val="내역전기"/>
      <sheetName val="DHEQSUPT"/>
      <sheetName val="공정집계_국별"/>
      <sheetName val="약품공급2"/>
      <sheetName val="P_RPTB04_산근"/>
      <sheetName val="SLAB근거-1"/>
      <sheetName val="입력데이타"/>
      <sheetName val="ORIGIN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수정2"/>
      <sheetName val="2터널시점"/>
      <sheetName val="수량산출서"/>
      <sheetName val="신공항A-9(원가수정)"/>
      <sheetName val="설계예산서"/>
      <sheetName val="중기"/>
      <sheetName val="U형개거"/>
      <sheetName val="단면 (2)"/>
      <sheetName val="목차 "/>
      <sheetName val="일위산출근거"/>
      <sheetName val="배수내역"/>
      <sheetName val="집계"/>
      <sheetName val="개거총"/>
      <sheetName val="실행대비"/>
      <sheetName val="TEST1"/>
      <sheetName val="c_balju"/>
      <sheetName val="을"/>
      <sheetName val="업체별기성내역"/>
      <sheetName val="포장(수량)-관로부"/>
      <sheetName val="기초1"/>
      <sheetName val="물가시세"/>
      <sheetName val="유치원내역"/>
      <sheetName val="표준건축비"/>
      <sheetName val="하도금액분계"/>
      <sheetName val="견적"/>
      <sheetName val="설계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잡비"/>
      <sheetName val="음성방향"/>
      <sheetName val="일위(PN)"/>
      <sheetName val="호안사석"/>
      <sheetName val="배수자집"/>
      <sheetName val="8.PILE  (돌출)"/>
      <sheetName val="인원"/>
      <sheetName val="일일"/>
      <sheetName val="#2정산"/>
      <sheetName val="유입량"/>
      <sheetName val="공통가설"/>
      <sheetName val="2000용수잠관-수량집계"/>
      <sheetName val="토공(1)"/>
      <sheetName val="차수공(1)"/>
      <sheetName val="제경비산출서"/>
      <sheetName val="수량산출"/>
      <sheetName val="기계내역"/>
      <sheetName val="토공유동표(전체.당초)"/>
      <sheetName val="환기시설"/>
      <sheetName val="조명"/>
      <sheetName val="점보전력사용"/>
      <sheetName val="단면"/>
      <sheetName val="배수처리"/>
      <sheetName val="입력자료(노무비)"/>
      <sheetName val="7. 현장관리비 "/>
      <sheetName val="단위단가"/>
      <sheetName val="Total"/>
      <sheetName val="기본단가"/>
      <sheetName val="간선계산"/>
      <sheetName val="1. 설계조건 2.단면가정 3. 하중계산"/>
      <sheetName val="DATA 입력란"/>
      <sheetName val="토목품셈"/>
      <sheetName val="구조     ."/>
      <sheetName val="DANGA"/>
      <sheetName val="INPUT"/>
      <sheetName val="DATE"/>
      <sheetName val="DATA"/>
      <sheetName val="b_balju (2)"/>
      <sheetName val="b_gunmul"/>
      <sheetName val="첨부1"/>
      <sheetName val="전기"/>
      <sheetName val="효율표"/>
      <sheetName val="수량분개내역"/>
      <sheetName val="기본단가표"/>
      <sheetName val="8.현장관리비"/>
      <sheetName val="7.안전관리비"/>
      <sheetName val="배수공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일위대가표48"/>
      <sheetName val="(원)기흥상갈"/>
      <sheetName val="4.일위대가집계"/>
      <sheetName val="금액내역서"/>
      <sheetName val="공량산출서"/>
      <sheetName val="공사비증감"/>
      <sheetName val="결재난"/>
      <sheetName val="tggwan(mac)"/>
      <sheetName val="단가표"/>
      <sheetName val="lab"/>
      <sheetName val="ABUT수량-A1"/>
      <sheetName val="공사비예산서(토목분)"/>
      <sheetName val="운반"/>
      <sheetName val="사업관리"/>
      <sheetName val="FB25JN"/>
      <sheetName val="설계명세서"/>
      <sheetName val="내역서 제출"/>
      <sheetName val="자료입력"/>
      <sheetName val="간 지1"/>
      <sheetName val="BND"/>
      <sheetName val="공사내역서(을)실행"/>
      <sheetName val="기성갑지"/>
      <sheetName val="직접비"/>
      <sheetName val="건장설비"/>
      <sheetName val="교통대책내역"/>
      <sheetName val="토공사"/>
      <sheetName val="중기일위대가"/>
      <sheetName val="재료비"/>
      <sheetName val="1.설계조건"/>
      <sheetName val="유림골조"/>
      <sheetName val="공통부대비"/>
      <sheetName val="물가자료"/>
      <sheetName val="적현로"/>
      <sheetName val="만년달력"/>
      <sheetName val="경비2내역"/>
      <sheetName val="금리계산"/>
      <sheetName val="내역(2000년)"/>
      <sheetName val="실행내역서 "/>
      <sheetName val="총괄내역서"/>
      <sheetName val="경영상태"/>
      <sheetName val="(당평)자재"/>
      <sheetName val="U-TYPE(1)"/>
      <sheetName val="일반공사"/>
      <sheetName val="인사자료"/>
      <sheetName val="단위량당중기"/>
      <sheetName val="교각계산"/>
      <sheetName val="700seg"/>
      <sheetName val="토목주소"/>
      <sheetName val="중기조종사 단위단가"/>
      <sheetName val="SHL"/>
      <sheetName val="프랜트면허"/>
      <sheetName val="일위(시설)"/>
      <sheetName val="금융비용"/>
      <sheetName val="시화점실행"/>
      <sheetName val="Customer Databas"/>
      <sheetName val="일위대가(1)"/>
      <sheetName val="날개벽수량표"/>
      <sheetName val="5. 현장관리비(new) "/>
      <sheetName val="예가표"/>
      <sheetName val="화재 탐지 설비"/>
      <sheetName val="산출내역서집계표"/>
      <sheetName val="5_ 현장관리비_new_ "/>
      <sheetName val="A LINE"/>
      <sheetName val="N賃率-職"/>
      <sheetName val="우수"/>
      <sheetName val="2"/>
      <sheetName val="청천내"/>
      <sheetName val="단위중량"/>
      <sheetName val="건설실행"/>
      <sheetName val="우석문틀"/>
      <sheetName val="원도급"/>
      <sheetName val="하도급"/>
      <sheetName val="공사원가계산서"/>
      <sheetName val="방배동내역(리라)"/>
      <sheetName val="현장경비"/>
      <sheetName val="건축공사집계표"/>
      <sheetName val="방배동내역 (총괄)"/>
      <sheetName val="부대공사총괄"/>
      <sheetName val="초기화면"/>
      <sheetName val="RE9604"/>
      <sheetName val="콘크리트타설집계표"/>
      <sheetName val="일위집계(기존)"/>
      <sheetName val="실행내역"/>
      <sheetName val="BQ"/>
      <sheetName val="Temporary Mooring"/>
      <sheetName val="공문"/>
      <sheetName val="품셈TABLE"/>
      <sheetName val="2.대외공문"/>
      <sheetName val="대로근거"/>
      <sheetName val="중로근거"/>
      <sheetName val="설계내역"/>
      <sheetName val="마산방향철근집계"/>
      <sheetName val="진주방향"/>
      <sheetName val="파이프류"/>
      <sheetName val="자재일람"/>
      <sheetName val="7.PILE  (돌출)"/>
      <sheetName val="인계"/>
      <sheetName val="일H35Y4"/>
      <sheetName val="격점별물량"/>
      <sheetName val="기자재비"/>
      <sheetName val="부하계산서"/>
      <sheetName val="내역서2안"/>
      <sheetName val="인원계획"/>
      <sheetName val="날개벽(시점좌측)"/>
      <sheetName val="맨홀수량산출"/>
      <sheetName val="여과지동"/>
      <sheetName val="기초자료"/>
      <sheetName val="일위대가 집계표"/>
      <sheetName val="특수선일위대가"/>
      <sheetName val="개산공사비"/>
      <sheetName val="COVER-P"/>
      <sheetName val="식재가격"/>
      <sheetName val="식재총괄"/>
      <sheetName val="자동제어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9_1차이내역"/>
      <sheetName val="97 사업추정(WEKI)"/>
      <sheetName val="손익차총괄2"/>
      <sheetName val="상반기손익차2총괄"/>
      <sheetName val="96결산"/>
      <sheetName val="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DATA"/>
      <sheetName val="갑지(추정)"/>
      <sheetName val="Sheet6"/>
      <sheetName val="시중노임단가"/>
      <sheetName val="Summary Sheets"/>
      <sheetName val="설계내역서"/>
      <sheetName val="건축-물가변동"/>
      <sheetName val="기계설비-물가변동"/>
      <sheetName val="EQUIP-H"/>
      <sheetName val="2000년1차"/>
      <sheetName val="CDDBP"/>
      <sheetName val="작성기준"/>
      <sheetName val="열린교실"/>
      <sheetName val="VA_code"/>
      <sheetName val="PRO_A"/>
      <sheetName val="DWG"/>
      <sheetName val="ELEC_MCI"/>
      <sheetName val="MAIN"/>
      <sheetName val="INST_MCI"/>
      <sheetName val="MECH_MCI"/>
      <sheetName val="PRO"/>
      <sheetName val="BSD _2_"/>
      <sheetName val="교각1"/>
      <sheetName val="점수계산1-2"/>
      <sheetName val="CAL."/>
      <sheetName val="T1"/>
      <sheetName val="중량산출"/>
      <sheetName val="20-25"/>
    </sheetNames>
    <definedNames>
      <definedName name="¿i·Iº¹≫c"/>
      <definedName name="AI¼a"/>
      <definedName name="복사준비"/>
      <definedName name="인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투찰서갑지"/>
      <sheetName val="투찰분석"/>
      <sheetName val="내역및총괄"/>
      <sheetName val="제경비"/>
      <sheetName val="공내역"/>
      <sheetName val="COD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단가일람"/>
      <sheetName val="단위량당중기"/>
      <sheetName val="#REF"/>
      <sheetName val="CO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배수공 주요자재 집계표"/>
      <sheetName val="지개BOX"/>
      <sheetName val="내역및총괄"/>
      <sheetName val="내역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  <sheetName val="MOTOR"/>
      <sheetName val="공통부대비"/>
      <sheetName val="내역및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j-자 "/>
      <sheetName val="j-노"/>
      <sheetName val="신품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cro1"/>
      <sheetName val="변경-JE"/>
      <sheetName val="MOTOR"/>
      <sheetName val="금긋기 및 절단"/>
      <sheetName val="공통부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UG_BOM"/>
      <sheetName val="기존제품유_input"/>
      <sheetName val="와동25-3(변경)"/>
      <sheetName val="OSO아산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작성기준 "/>
      <sheetName val="공사비예산서"/>
      <sheetName val="공사비 집계표(신설)"/>
      <sheetName val="공사비 집계표(철거)"/>
      <sheetName val="지급전기내역서(신설)"/>
      <sheetName val="지급전기내역서(철거)"/>
      <sheetName val="지급전기집계표(신설)"/>
      <sheetName val="지급전기집계표(철거)"/>
      <sheetName val="CABLE-1"/>
      <sheetName val="건축전기전등.전열"/>
      <sheetName val="접지 "/>
      <sheetName val="Fitting&amp;Support"/>
      <sheetName val="품셈표"/>
      <sheetName val="2006노임단가"/>
      <sheetName val="단가비교"/>
      <sheetName val="steel data sheet"/>
      <sheetName val="UG_BOM"/>
      <sheetName val="기존제품유_input"/>
      <sheetName val="와동25-3(변경)"/>
      <sheetName val="반월공급관리소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일위대가"/>
      <sheetName val="5.활주로 종,말단등"/>
      <sheetName val="6.진입등 신설"/>
      <sheetName val="9.유도등 및 안내등"/>
      <sheetName val="10. 거리등 및 표시등 신설"/>
      <sheetName val="14.PAD TR 신설"/>
      <sheetName val="단가 및 재료비"/>
      <sheetName val="중기사용료"/>
      <sheetName val="중기사용료산출근거"/>
      <sheetName val="단가산출1"/>
      <sheetName val="단가산출2"/>
      <sheetName val="일위대가data"/>
      <sheetName val="이름표"/>
      <sheetName val="일위대가 (2)"/>
      <sheetName val="총괄"/>
      <sheetName val="구간별"/>
      <sheetName val="교량공"/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계소방"/>
      <sheetName val="노임"/>
      <sheetName val="와동25-3(변경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C1총괄"/>
      <sheetName val="배수내역 (2)"/>
      <sheetName val="Sheet1"/>
      <sheetName val="Sheet2"/>
      <sheetName val="Sheet3"/>
      <sheetName val="갑지"/>
      <sheetName val="1.설계조건"/>
      <sheetName val="갑지(추정)"/>
      <sheetName val="집계표"/>
      <sheetName val="PIPE"/>
      <sheetName val="노임"/>
      <sheetName val="BSD (2)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노임단가"/>
      <sheetName val="내역서_표지"/>
      <sheetName val="내역서"/>
      <sheetName val="단가조사표"/>
      <sheetName val="일위대가_표지"/>
      <sheetName val="일위대가"/>
      <sheetName val="역무구분"/>
      <sheetName val="산출기초_표지"/>
      <sheetName val="목차"/>
      <sheetName val="적용기준"/>
      <sheetName val="산1-1"/>
      <sheetName val="산1-2"/>
      <sheetName val="산1-3"/>
      <sheetName val="1.0계산품셈"/>
      <sheetName val="1.0표준품셈"/>
      <sheetName val="산2"/>
      <sheetName val="산3"/>
      <sheetName val="산4"/>
      <sheetName val="산5"/>
      <sheetName val="산6"/>
      <sheetName val="11 Painting"/>
      <sheetName val="13 Sand_Blast"/>
      <sheetName val="산7"/>
      <sheetName val="산8"/>
      <sheetName val="산9"/>
      <sheetName val="산10"/>
      <sheetName val="산10-1"/>
      <sheetName val="산11"/>
      <sheetName val="산12"/>
      <sheetName val="산13"/>
      <sheetName val="산14"/>
      <sheetName val="건설장비"/>
      <sheetName val="2005년도 건설장비 목록"/>
      <sheetName val="장거리배관품산출"/>
      <sheetName val="견적서_표지"/>
      <sheetName val="수량산출서_표지"/>
      <sheetName val="UG_BOM"/>
      <sheetName val="(ref)자재할증"/>
      <sheetName val="기존제품유_input"/>
      <sheetName val="welding_points"/>
      <sheetName val="(REF)산기_data"/>
      <sheetName val="(REF)적용공량"/>
      <sheetName val="(REF)point"/>
      <sheetName val="(REF)iso_sht"/>
      <sheetName val="와동25-3(변경)"/>
      <sheetName val="steel data sheet"/>
      <sheetName val="96.12"/>
      <sheetName val="배수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갑지 (2)"/>
      <sheetName val="표지"/>
      <sheetName val="갑지"/>
      <sheetName val="제경비산출"/>
      <sheetName val="순공사비"/>
      <sheetName val="#REF"/>
      <sheetName val="106C0300"/>
      <sheetName val="내역서"/>
      <sheetName val="96.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기성부분조서(내역서)"/>
      <sheetName val="집계표"/>
      <sheetName val="노임단가"/>
      <sheetName val="준검 내역서"/>
      <sheetName val="세금자료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구조물공"/>
      <sheetName val="부대공"/>
      <sheetName val="배수공"/>
      <sheetName val="토공"/>
      <sheetName val="포장공"/>
      <sheetName val="세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표지(1)"/>
      <sheetName val="표지"/>
      <sheetName val="공종"/>
      <sheetName val="공사비예산서(기계 2기)"/>
      <sheetName val="종합"/>
      <sheetName val="내역서"/>
      <sheetName val="내역1"/>
      <sheetName val="내역2-4"/>
      <sheetName val="품"/>
      <sheetName val="품셈1.1.1"/>
      <sheetName val="품셈1.1.2-9"/>
      <sheetName val="품셈1.2.1"/>
      <sheetName val="품셈1.2.2"/>
      <sheetName val="품셈1.3"/>
      <sheetName val="품셈2.3.6,7"/>
      <sheetName val="품셈4"/>
      <sheetName val="품셈5"/>
      <sheetName val="산1~6"/>
      <sheetName val="산6"/>
      <sheetName val="산7"/>
      <sheetName val="산8"/>
      <sheetName val="산9.1"/>
      <sheetName val="산9.2.1"/>
      <sheetName val="산9.2.2"/>
      <sheetName val="산10.1"/>
      <sheetName val="산10.2"/>
      <sheetName val="산10.3"/>
      <sheetName val="산11.1"/>
      <sheetName val="산11.1.1-2"/>
      <sheetName val="산11.2-3"/>
      <sheetName val="산12"/>
      <sheetName val="산13"/>
      <sheetName val="산14"/>
      <sheetName val="산15"/>
      <sheetName val="산16"/>
      <sheetName val="산17.1-2"/>
      <sheetName val="산17.3"/>
      <sheetName val="산18"/>
      <sheetName val="산19"/>
      <sheetName val="산20"/>
      <sheetName val="산21"/>
      <sheetName val="노임단가"/>
      <sheetName val="표지1"/>
      <sheetName val="부표총괄"/>
      <sheetName val="집계표"/>
      <sheetName val="금액결정"/>
      <sheetName val="구조물공"/>
      <sheetName val="부대공"/>
      <sheetName val="배수공"/>
      <sheetName val="토공"/>
      <sheetName val="포장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비교표"/>
      <sheetName val="집계표"/>
      <sheetName val="내역서"/>
      <sheetName val="유동표(당초)"/>
      <sheetName val="유동표(변경)"/>
      <sheetName val="수로이설(당초)"/>
      <sheetName val="수로이설(변경)"/>
      <sheetName val="단위수량(당초)"/>
      <sheetName val="단위수량(변경)"/>
      <sheetName val="터파기평균(H)"/>
      <sheetName val="사진표지"/>
      <sheetName val="사진대지"/>
      <sheetName val="#REF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기성갑지"/>
      <sheetName val="기성청구대비"/>
      <sheetName val="공정별내역서"/>
      <sheetName val="공정집계표"/>
      <sheetName val="공문"/>
      <sheetName val="단가조사"/>
      <sheetName val="갑지"/>
      <sheetName val="전기"/>
      <sheetName val="CONCRETE"/>
      <sheetName val="일위대가목차"/>
      <sheetName val="일위대가"/>
      <sheetName val="노임단가"/>
      <sheetName val="단가일람"/>
      <sheetName val="단위량당중기"/>
      <sheetName val="대림경상68억"/>
      <sheetName val="금액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단가일람"/>
      <sheetName val="단위량당중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공사비집계"/>
      <sheetName val="95준공"/>
      <sheetName val="유림골조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단가"/>
      <sheetName val="DAN"/>
      <sheetName val="백호우계수"/>
      <sheetName val="유림골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48평형 (2)"/>
      <sheetName val="48평형 (공사비)"/>
      <sheetName val="48평형"/>
      <sheetName val="금액조정"/>
      <sheetName val="건축비교"/>
      <sheetName val="건축 (2)"/>
      <sheetName val="건축"/>
      <sheetName val="골조산출"/>
      <sheetName val="골계수"/>
      <sheetName val="골조계수"/>
      <sheetName val="분석L"/>
      <sheetName val="TG골조"/>
      <sheetName val="가설 골조"/>
      <sheetName val="아파트집계"/>
      <sheetName val="아파트마감"/>
      <sheetName val="공통마감"/>
      <sheetName val="DRY WALL (2)"/>
      <sheetName val="DRY WALL"/>
      <sheetName val="17평형"/>
      <sheetName val="공기 "/>
      <sheetName val="옥외"/>
      <sheetName val="외벽"/>
      <sheetName val="공통비(전체)"/>
      <sheetName val="배수공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97실적98계획"/>
      <sheetName val="실적계획978 (2)"/>
      <sheetName val="이자배분(임시)"/>
      <sheetName val="Sheet1"/>
      <sheetName val="Sheet2"/>
      <sheetName val="Sheet3"/>
      <sheetName val="#REF"/>
      <sheetName val="수주현황2월"/>
      <sheetName val="DATE"/>
      <sheetName val="임시사업계획98-44"/>
      <sheetName val="유림총괄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내역서"/>
      <sheetName val="기성부분조서(내역서)"/>
      <sheetName val="기성내역"/>
      <sheetName val="배수공"/>
      <sheetName val="지급자재"/>
      <sheetName val="차액보증"/>
      <sheetName val="유림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배수관공"/>
      <sheetName val="VXXXXX"/>
      <sheetName val="산출내역서"/>
      <sheetName val="원가계산서"/>
      <sheetName val="실행철강하도"/>
      <sheetName val="Sheet6"/>
      <sheetName val="기흥하도용"/>
      <sheetName val="내역서"/>
      <sheetName val="DANGA"/>
      <sheetName val="노임단가"/>
      <sheetName val="Sheet4"/>
      <sheetName val="방수"/>
      <sheetName val="아산503"/>
      <sheetName val="대치판정"/>
      <sheetName val="시행예산"/>
      <sheetName val="직재"/>
      <sheetName val="관급현황"/>
      <sheetName val="1단계"/>
      <sheetName val="견적정보"/>
      <sheetName val="기본단가표"/>
      <sheetName val="자재단가"/>
      <sheetName val="일위대가표"/>
      <sheetName val="예산"/>
      <sheetName val="실행간접비"/>
      <sheetName val=" 갑지"/>
      <sheetName val="관급"/>
      <sheetName val="IT-BAT"/>
      <sheetName val="신고조서"/>
      <sheetName val="일위대가"/>
      <sheetName val="CT"/>
      <sheetName val="실행내역서(DCU)"/>
      <sheetName val="단가비교"/>
      <sheetName val="포장공"/>
      <sheetName val="물가대비표"/>
      <sheetName val="내역서2안"/>
      <sheetName val="원가 (2)"/>
      <sheetName val="내역서 (2)"/>
      <sheetName val="단가"/>
      <sheetName val="일위대가(가설)"/>
      <sheetName val="일위대가(1)"/>
      <sheetName val="여과지동"/>
      <sheetName val="기초자료"/>
      <sheetName val="화재 탐지 설비"/>
      <sheetName val="설계내역서(A)"/>
      <sheetName val="집계표"/>
      <sheetName val="총괄내역서"/>
      <sheetName val="원가계산"/>
      <sheetName val="지급자재"/>
      <sheetName val="설계서을"/>
      <sheetName val="배관배선 단가조사"/>
      <sheetName val="일위대가집계"/>
      <sheetName val="단가표"/>
      <sheetName val="기술부 VENDOR LIST"/>
      <sheetName val="신우"/>
      <sheetName val="원,1,2차물량"/>
      <sheetName val="설계내역서"/>
      <sheetName val="원가"/>
      <sheetName val="공사비증감"/>
      <sheetName val="공사비집계"/>
      <sheetName val="공통(20-91)"/>
      <sheetName val="대비2"/>
      <sheetName val="목차"/>
      <sheetName val="건축공사"/>
      <sheetName val="00상노임"/>
      <sheetName val="시운전연료비"/>
      <sheetName val="주요항목별"/>
      <sheetName val="data"/>
      <sheetName val="변경현황"/>
      <sheetName val="월별수입"/>
      <sheetName val="기초일위"/>
      <sheetName val="소화실적"/>
      <sheetName val="투찰내역"/>
      <sheetName val="입찰견적보고서"/>
      <sheetName val="원하대비"/>
      <sheetName val="원도급"/>
      <sheetName val="하도급"/>
      <sheetName val="내역"/>
      <sheetName val="1,2공구원가계산서"/>
      <sheetName val="2공구산출내역"/>
      <sheetName val="1공구산출내역서"/>
      <sheetName val="제품현황"/>
      <sheetName val="형틀공사"/>
      <sheetName val="점검총괄"/>
      <sheetName val="개산공사비"/>
      <sheetName val="시화점실행"/>
      <sheetName val="4.내역"/>
      <sheetName val="공통가설"/>
      <sheetName val="단면치수"/>
      <sheetName val="재료값"/>
      <sheetName val="단중표"/>
      <sheetName val="토사(PE)"/>
      <sheetName val="일일"/>
      <sheetName val="사업관리"/>
      <sheetName val="단가산출"/>
      <sheetName val="터파기및재료"/>
      <sheetName val="선급금신청서"/>
      <sheetName val="원가서"/>
      <sheetName val="노임9월"/>
      <sheetName val="123"/>
      <sheetName val="실행내역서 "/>
      <sheetName val="차액보증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0"/>
      <sheetName val="1"/>
      <sheetName val="2"/>
      <sheetName val="3"/>
      <sheetName val="Sheet1"/>
      <sheetName val="Sheet2"/>
      <sheetName val="Sheet3"/>
      <sheetName val="실행철강하도"/>
      <sheetName val="노임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투찰내역"/>
      <sheetName val="배수내역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1공구원가계산"/>
      <sheetName val="1공구산출내역서"/>
      <sheetName val="1,2공구원가계산서"/>
      <sheetName val="2공구원가계산"/>
      <sheetName val="2공구산출내역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갑"/>
      <sheetName val="2공구(갑)"/>
      <sheetName val="2공구(을)"/>
      <sheetName val="선급금공제"/>
      <sheetName val="실행철강하도"/>
      <sheetName val="원가"/>
      <sheetName val="내역서"/>
      <sheetName val="공사비집계"/>
      <sheetName val="중기조종사 단위단가"/>
      <sheetName val="내역"/>
      <sheetName val="70%"/>
      <sheetName val="일위집계(기존)"/>
      <sheetName val="자재단가"/>
      <sheetName val="1_2공구원가계산서"/>
      <sheetName val="원가계산서"/>
      <sheetName val="투찰내역"/>
      <sheetName val="DANGA"/>
      <sheetName val="데이타"/>
      <sheetName val="식재인부"/>
      <sheetName val="설계"/>
      <sheetName val="하수급견적대비"/>
      <sheetName val="코드표"/>
      <sheetName val="토공유동표(전체.당초)"/>
      <sheetName val="식재"/>
      <sheetName val="시설물"/>
      <sheetName val="식재출력용"/>
      <sheetName val="유지관리"/>
      <sheetName val="단가"/>
      <sheetName val="지급자재"/>
      <sheetName val="교대(A1-A2)"/>
      <sheetName val="#REF"/>
      <sheetName val="퍼스트"/>
      <sheetName val="증감내역서"/>
      <sheetName val="공정집계_국별"/>
      <sheetName val="AS포장복구 "/>
      <sheetName val="공사비증감"/>
      <sheetName val="Sheet22"/>
      <sheetName val="여과지동"/>
      <sheetName val="기초자료"/>
      <sheetName val="도급내역서(한줄)"/>
      <sheetName val="기계경비"/>
      <sheetName val="기초단가"/>
      <sheetName val="총괄표"/>
      <sheetName val="A-4"/>
      <sheetName val="산출내역서집계표"/>
      <sheetName val="테이블"/>
      <sheetName val="집계표"/>
      <sheetName val="95조경공"/>
      <sheetName val="잔수량(작성)"/>
      <sheetName val="노임"/>
      <sheetName val="1단계"/>
      <sheetName val="ESC(K치)"/>
      <sheetName val="시행예산"/>
      <sheetName val="맨홀수량산출"/>
      <sheetName val="우선실시설계(토목)"/>
      <sheetName val="우선실시설계(건축)"/>
      <sheetName val="기흥하도용"/>
      <sheetName val="터파기및재료"/>
      <sheetName val="원가현황"/>
      <sheetName val="입찰품의서"/>
      <sheetName val="배수내역"/>
      <sheetName val="수곡내역"/>
      <sheetName val="적현로"/>
      <sheetName val="전체내역"/>
      <sheetName val="을 2"/>
      <sheetName val="을 1"/>
      <sheetName val="설비"/>
      <sheetName val="JUCKEYK"/>
      <sheetName val="시설물일위"/>
      <sheetName val="가설공사"/>
      <sheetName val="단가결정"/>
      <sheetName val="내역아"/>
      <sheetName val="울타리"/>
      <sheetName val="원도급"/>
      <sheetName val="하도급"/>
      <sheetName val="입찰안"/>
      <sheetName val="토적표"/>
      <sheetName val="2월분"/>
      <sheetName val="기계경비(시간당)"/>
      <sheetName val="자재일위(경)"/>
      <sheetName val="기"/>
      <sheetName val="전선(총)"/>
      <sheetName val="원가계산(2)"/>
      <sheetName val="화재 탐지 설비"/>
      <sheetName val="기본설계기준"/>
      <sheetName val="원가계산서(변경)"/>
      <sheetName val="설계예산"/>
      <sheetName val="수량산출"/>
      <sheetName val="2.대외공문"/>
      <sheetName val="저"/>
      <sheetName val="남평내역"/>
      <sheetName val="헐기"/>
      <sheetName val="부대내역"/>
      <sheetName val="토공(1)"/>
      <sheetName val="차수공(1)"/>
      <sheetName val="제출내역 (2)"/>
      <sheetName val="2련간지"/>
      <sheetName val="FILE1"/>
      <sheetName val="관급"/>
      <sheetName val="투찰"/>
      <sheetName val="대전-교대(A1-A2)"/>
      <sheetName val="토목을"/>
      <sheetName val="기성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당초일위"/>
      <sheetName val="변경일위목록"/>
      <sheetName val="변경일위"/>
      <sheetName val="05일위목록"/>
      <sheetName val="일위추가"/>
      <sheetName val="중기추가"/>
      <sheetName val="적용기준"/>
      <sheetName val="중기산출"/>
      <sheetName val="자재조서"/>
      <sheetName val="적용노임"/>
      <sheetName val="당초단산"/>
      <sheetName val="변경단산목록"/>
      <sheetName val="변경단산"/>
      <sheetName val="05단산목록"/>
      <sheetName val="신규단산"/>
      <sheetName val="8공구일위"/>
      <sheetName val="9공구일위"/>
      <sheetName val="10공구일위"/>
      <sheetName val="11공구일위"/>
      <sheetName val="인원계획"/>
      <sheetName val="1,2공구원가계산서"/>
      <sheetName val="2공구산출내역"/>
      <sheetName val="1공구산출내역서"/>
      <sheetName val="투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공    종     명</v>
          </cell>
        </row>
      </sheetData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#REF"/>
      <sheetName val="전체제잡비"/>
      <sheetName val="자재일람"/>
      <sheetName val="1,2공구원가계산서"/>
      <sheetName val="2공구산출내역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전체제잡비"/>
      <sheetName val="자재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제목 "/>
      <sheetName val="목차"/>
      <sheetName val="변경개요 (2)"/>
      <sheetName val="변경개요"/>
      <sheetName val="집계표"/>
      <sheetName val="공사비증감"/>
      <sheetName val="수량산출"/>
      <sheetName val="간지 (5)"/>
      <sheetName val="간지 (4)"/>
      <sheetName val="주요자재"/>
      <sheetName val="주요자재 (당)"/>
      <sheetName val="시멘트세골재"/>
      <sheetName val="시멘트세골재 (당)"/>
      <sheetName val="콘크리트"/>
      <sheetName val="콘크리트 (당)"/>
      <sheetName val="철근연강"/>
      <sheetName val="철근연강 (당)"/>
      <sheetName val="타공정이기"/>
      <sheetName val="타공정이기 (당)"/>
      <sheetName val="총공사내역서"/>
      <sheetName val="총공사내역서 (당)"/>
      <sheetName val="간지 (3)"/>
      <sheetName val="총괄집계"/>
      <sheetName val="총철근집계"/>
      <sheetName val="이기수량"/>
      <sheetName val="간지"/>
      <sheetName val="토공집계"/>
      <sheetName val="토공(RW1)"/>
      <sheetName val="토공(RW2)"/>
      <sheetName val="토공(RW3)"/>
      <sheetName val="토공(RW4)"/>
      <sheetName val="RW1"/>
      <sheetName val="RW1 (2)"/>
      <sheetName val="RW2"/>
      <sheetName val="RW2 (2)"/>
      <sheetName val="RW3"/>
      <sheetName val="RW3 (2)"/>
      <sheetName val="RW4"/>
      <sheetName val="RW4 (2)"/>
      <sheetName val="간지 (2)"/>
      <sheetName val="일반집계 "/>
      <sheetName val="철근집계"/>
      <sheetName val="일반(RW1)"/>
      <sheetName val="일반(RW2)"/>
      <sheetName val="일반(RW3)"/>
      <sheetName val="일반(RW4)"/>
      <sheetName val="골재집계"/>
      <sheetName val="골재집계 (당)"/>
      <sheetName val="토공유동표"/>
      <sheetName val="토공유동표 (당)"/>
      <sheetName val="현장암유용"/>
      <sheetName val="현장암유용 (당)"/>
      <sheetName val="타공종이기"/>
      <sheetName val="타공종이기 (당)"/>
      <sheetName val="단가"/>
      <sheetName val="발주내역"/>
      <sheetName val="조경일람"/>
      <sheetName val="전체제잡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#3_일위대가목록"/>
      <sheetName val="FM"/>
      <sheetName val="당진1,2호기전선관설치및접지4차공사내역서-을지"/>
      <sheetName val="노임이"/>
      <sheetName val="입상내역"/>
      <sheetName val="월별생산"/>
      <sheetName val="10현장조직"/>
      <sheetName val="실행(1)"/>
      <sheetName val="sheet1"/>
      <sheetName val="SHL"/>
      <sheetName val="내역서"/>
      <sheetName val="DATA"/>
      <sheetName val="QT003-SSY-철골3"/>
      <sheetName val="FC-101"/>
      <sheetName val="11월내역"/>
      <sheetName val="데이타"/>
      <sheetName val="BQMPALOC"/>
      <sheetName val="수량산출서"/>
      <sheetName val="조명율표"/>
      <sheetName val="원가"/>
      <sheetName val="#2_일위대가목록"/>
      <sheetName val="조경일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총공사내역서"/>
      <sheetName val="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토목"/>
      <sheetName val="간접"/>
      <sheetName val="요율"/>
      <sheetName val="CHECK"/>
      <sheetName val="총공사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제4공종"/>
      <sheetName val="일위대가"/>
      <sheetName val="노임단가"/>
      <sheetName val="단가조사"/>
      <sheetName val="산출기초 목차"/>
      <sheetName val="산출기초 #1. 탱크설치"/>
      <sheetName val="산출기초 #2. PIPE 설치"/>
      <sheetName val="산출기초 #3. Pump 설치철거"/>
      <sheetName val="산출기초 #4. Valve 설치철거"/>
      <sheetName val="산출기초 #5. 소모품 및 잡자재"/>
      <sheetName val="산출기초 #6. 경장비 손료"/>
      <sheetName val="산출기초 #7. 수송비"/>
      <sheetName val="산출기초 #8. 작업부산물"/>
      <sheetName val="산출기초 #9. 장비부표"/>
      <sheetName val="산출기초 #10. N2 Pigging 장비"/>
      <sheetName val="산출기초 #11. Pig Cleaning"/>
      <sheetName val="산출기초 #12. 가설PIG"/>
      <sheetName val="산출기초 #13. WasteWater Tank 제작"/>
      <sheetName val="산출기초 #14. WaterJet Cleaning"/>
      <sheetName val="산출기초 #15. WaterJet Cutting"/>
      <sheetName val="산출기초 #16. 매설배관 터파기"/>
      <sheetName val="산출기초 #17. Stopper"/>
      <sheetName val="BM(철판)"/>
      <sheetName val="BM(PIPE)"/>
      <sheetName val="2.철거_1.기계_내역"/>
    </sheetNames>
    <definedNames>
      <definedName name="InsertLogo"/>
      <definedName name="insertLt"/>
      <definedName name="sheetbutton"/>
      <definedName name="sheetbutton1"/>
      <definedName name="SignDLG"/>
    </definedNames>
    <sheetDataSet>
      <sheetData sheetId="0"/>
      <sheetData sheetId="1"/>
      <sheetData sheetId="2">
        <row r="4">
          <cell r="F4">
            <v>125818</v>
          </cell>
        </row>
      </sheetData>
      <sheetData sheetId="3"/>
      <sheetData sheetId="4">
        <row r="3">
          <cell r="J3">
            <v>9295000</v>
          </cell>
        </row>
      </sheetData>
      <sheetData sheetId="5"/>
      <sheetData sheetId="6">
        <row r="66">
          <cell r="E66">
            <v>2326.1756210000003</v>
          </cell>
        </row>
      </sheetData>
      <sheetData sheetId="7">
        <row r="60">
          <cell r="N60">
            <v>2556</v>
          </cell>
        </row>
      </sheetData>
      <sheetData sheetId="8">
        <row r="30">
          <cell r="I30">
            <v>3</v>
          </cell>
        </row>
      </sheetData>
      <sheetData sheetId="9">
        <row r="84">
          <cell r="W84">
            <v>3</v>
          </cell>
        </row>
      </sheetData>
      <sheetData sheetId="10">
        <row r="7">
          <cell r="F7">
            <v>2326.1756210000003</v>
          </cell>
        </row>
      </sheetData>
      <sheetData sheetId="11">
        <row r="23">
          <cell r="I23">
            <v>110664</v>
          </cell>
        </row>
      </sheetData>
      <sheetData sheetId="12">
        <row r="22">
          <cell r="I22">
            <v>495405</v>
          </cell>
        </row>
      </sheetData>
      <sheetData sheetId="13">
        <row r="13">
          <cell r="J13">
            <v>1882.6479000000004</v>
          </cell>
        </row>
      </sheetData>
      <sheetData sheetId="14">
        <row r="120">
          <cell r="K120">
            <v>1089.999</v>
          </cell>
        </row>
      </sheetData>
      <sheetData sheetId="15"/>
      <sheetData sheetId="16">
        <row r="45">
          <cell r="G45">
            <v>3</v>
          </cell>
        </row>
      </sheetData>
      <sheetData sheetId="17">
        <row r="49">
          <cell r="M49">
            <v>12</v>
          </cell>
        </row>
      </sheetData>
      <sheetData sheetId="18">
        <row r="33">
          <cell r="N33">
            <v>1180</v>
          </cell>
        </row>
      </sheetData>
      <sheetData sheetId="19">
        <row r="19">
          <cell r="H19">
            <v>672</v>
          </cell>
        </row>
      </sheetData>
      <sheetData sheetId="20">
        <row r="79">
          <cell r="H79">
            <v>226</v>
          </cell>
        </row>
      </sheetData>
      <sheetData sheetId="21">
        <row r="205">
          <cell r="C205">
            <v>9495.0599787499996</v>
          </cell>
        </row>
      </sheetData>
      <sheetData sheetId="22">
        <row r="27">
          <cell r="D27">
            <v>14</v>
          </cell>
        </row>
      </sheetData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J39"/>
  <sheetViews>
    <sheetView view="pageBreakPreview" topLeftCell="A22" zoomScale="75" zoomScaleNormal="75" zoomScaleSheetLayoutView="75" workbookViewId="0">
      <selection activeCell="H36" sqref="H36"/>
    </sheetView>
  </sheetViews>
  <sheetFormatPr defaultRowHeight="16.5"/>
  <cols>
    <col min="1" max="2" width="20.875" style="3" customWidth="1"/>
    <col min="3" max="6" width="23.375" style="4" customWidth="1"/>
    <col min="7" max="7" width="13.375" style="5" customWidth="1"/>
    <col min="8" max="8" width="9.125" style="1" customWidth="1"/>
    <col min="9" max="9" width="5.25" style="2" customWidth="1"/>
    <col min="10" max="10" width="2.625" style="2" customWidth="1"/>
    <col min="11" max="11" width="9" style="1"/>
    <col min="12" max="12" width="23.625" style="1" customWidth="1"/>
    <col min="13" max="246" width="9" style="1"/>
    <col min="247" max="248" width="9" style="1" customWidth="1"/>
    <col min="249" max="249" width="28.625" style="1" customWidth="1"/>
    <col min="250" max="250" width="12.75" style="1" customWidth="1"/>
    <col min="251" max="251" width="5.75" style="1" customWidth="1"/>
    <col min="252" max="252" width="18" style="1" customWidth="1"/>
    <col min="253" max="255" width="16.375" style="1" customWidth="1"/>
    <col min="256" max="256" width="18.125" style="1" bestFit="1" customWidth="1"/>
    <col min="257" max="257" width="11.125" style="1" bestFit="1" customWidth="1"/>
    <col min="258" max="259" width="16.375" style="1" customWidth="1"/>
    <col min="260" max="260" width="8.25" style="1" customWidth="1"/>
    <col min="261" max="261" width="12.125" style="1" bestFit="1" customWidth="1"/>
    <col min="262" max="263" width="9" style="1"/>
    <col min="264" max="264" width="13.625" style="1" bestFit="1" customWidth="1"/>
    <col min="265" max="502" width="9" style="1"/>
    <col min="503" max="504" width="9" style="1" customWidth="1"/>
    <col min="505" max="505" width="28.625" style="1" customWidth="1"/>
    <col min="506" max="506" width="12.75" style="1" customWidth="1"/>
    <col min="507" max="507" width="5.75" style="1" customWidth="1"/>
    <col min="508" max="508" width="18" style="1" customWidth="1"/>
    <col min="509" max="511" width="16.375" style="1" customWidth="1"/>
    <col min="512" max="512" width="18.125" style="1" bestFit="1" customWidth="1"/>
    <col min="513" max="513" width="11.125" style="1" bestFit="1" customWidth="1"/>
    <col min="514" max="515" width="16.375" style="1" customWidth="1"/>
    <col min="516" max="516" width="8.25" style="1" customWidth="1"/>
    <col min="517" max="517" width="12.125" style="1" bestFit="1" customWidth="1"/>
    <col min="518" max="519" width="9" style="1"/>
    <col min="520" max="520" width="13.625" style="1" bestFit="1" customWidth="1"/>
    <col min="521" max="758" width="9" style="1"/>
    <col min="759" max="760" width="9" style="1" customWidth="1"/>
    <col min="761" max="761" width="28.625" style="1" customWidth="1"/>
    <col min="762" max="762" width="12.75" style="1" customWidth="1"/>
    <col min="763" max="763" width="5.75" style="1" customWidth="1"/>
    <col min="764" max="764" width="18" style="1" customWidth="1"/>
    <col min="765" max="767" width="16.375" style="1" customWidth="1"/>
    <col min="768" max="768" width="18.125" style="1" bestFit="1" customWidth="1"/>
    <col min="769" max="769" width="11.125" style="1" bestFit="1" customWidth="1"/>
    <col min="770" max="771" width="16.375" style="1" customWidth="1"/>
    <col min="772" max="772" width="8.25" style="1" customWidth="1"/>
    <col min="773" max="773" width="12.125" style="1" bestFit="1" customWidth="1"/>
    <col min="774" max="775" width="9" style="1"/>
    <col min="776" max="776" width="13.625" style="1" bestFit="1" customWidth="1"/>
    <col min="777" max="1014" width="9" style="1"/>
    <col min="1015" max="1016" width="9" style="1" customWidth="1"/>
    <col min="1017" max="1017" width="28.625" style="1" customWidth="1"/>
    <col min="1018" max="1018" width="12.75" style="1" customWidth="1"/>
    <col min="1019" max="1019" width="5.75" style="1" customWidth="1"/>
    <col min="1020" max="1020" width="18" style="1" customWidth="1"/>
    <col min="1021" max="1023" width="16.375" style="1" customWidth="1"/>
    <col min="1024" max="1024" width="18.125" style="1" bestFit="1" customWidth="1"/>
    <col min="1025" max="1025" width="11.125" style="1" bestFit="1" customWidth="1"/>
    <col min="1026" max="1027" width="16.375" style="1" customWidth="1"/>
    <col min="1028" max="1028" width="8.25" style="1" customWidth="1"/>
    <col min="1029" max="1029" width="12.125" style="1" bestFit="1" customWidth="1"/>
    <col min="1030" max="1031" width="9" style="1"/>
    <col min="1032" max="1032" width="13.625" style="1" bestFit="1" customWidth="1"/>
    <col min="1033" max="1270" width="9" style="1"/>
    <col min="1271" max="1272" width="9" style="1" customWidth="1"/>
    <col min="1273" max="1273" width="28.625" style="1" customWidth="1"/>
    <col min="1274" max="1274" width="12.75" style="1" customWidth="1"/>
    <col min="1275" max="1275" width="5.75" style="1" customWidth="1"/>
    <col min="1276" max="1276" width="18" style="1" customWidth="1"/>
    <col min="1277" max="1279" width="16.375" style="1" customWidth="1"/>
    <col min="1280" max="1280" width="18.125" style="1" bestFit="1" customWidth="1"/>
    <col min="1281" max="1281" width="11.125" style="1" bestFit="1" customWidth="1"/>
    <col min="1282" max="1283" width="16.375" style="1" customWidth="1"/>
    <col min="1284" max="1284" width="8.25" style="1" customWidth="1"/>
    <col min="1285" max="1285" width="12.125" style="1" bestFit="1" customWidth="1"/>
    <col min="1286" max="1287" width="9" style="1"/>
    <col min="1288" max="1288" width="13.625" style="1" bestFit="1" customWidth="1"/>
    <col min="1289" max="1526" width="9" style="1"/>
    <col min="1527" max="1528" width="9" style="1" customWidth="1"/>
    <col min="1529" max="1529" width="28.625" style="1" customWidth="1"/>
    <col min="1530" max="1530" width="12.75" style="1" customWidth="1"/>
    <col min="1531" max="1531" width="5.75" style="1" customWidth="1"/>
    <col min="1532" max="1532" width="18" style="1" customWidth="1"/>
    <col min="1533" max="1535" width="16.375" style="1" customWidth="1"/>
    <col min="1536" max="1536" width="18.125" style="1" bestFit="1" customWidth="1"/>
    <col min="1537" max="1537" width="11.125" style="1" bestFit="1" customWidth="1"/>
    <col min="1538" max="1539" width="16.375" style="1" customWidth="1"/>
    <col min="1540" max="1540" width="8.25" style="1" customWidth="1"/>
    <col min="1541" max="1541" width="12.125" style="1" bestFit="1" customWidth="1"/>
    <col min="1542" max="1543" width="9" style="1"/>
    <col min="1544" max="1544" width="13.625" style="1" bestFit="1" customWidth="1"/>
    <col min="1545" max="1782" width="9" style="1"/>
    <col min="1783" max="1784" width="9" style="1" customWidth="1"/>
    <col min="1785" max="1785" width="28.625" style="1" customWidth="1"/>
    <col min="1786" max="1786" width="12.75" style="1" customWidth="1"/>
    <col min="1787" max="1787" width="5.75" style="1" customWidth="1"/>
    <col min="1788" max="1788" width="18" style="1" customWidth="1"/>
    <col min="1789" max="1791" width="16.375" style="1" customWidth="1"/>
    <col min="1792" max="1792" width="18.125" style="1" bestFit="1" customWidth="1"/>
    <col min="1793" max="1793" width="11.125" style="1" bestFit="1" customWidth="1"/>
    <col min="1794" max="1795" width="16.375" style="1" customWidth="1"/>
    <col min="1796" max="1796" width="8.25" style="1" customWidth="1"/>
    <col min="1797" max="1797" width="12.125" style="1" bestFit="1" customWidth="1"/>
    <col min="1798" max="1799" width="9" style="1"/>
    <col min="1800" max="1800" width="13.625" style="1" bestFit="1" customWidth="1"/>
    <col min="1801" max="2038" width="9" style="1"/>
    <col min="2039" max="2040" width="9" style="1" customWidth="1"/>
    <col min="2041" max="2041" width="28.625" style="1" customWidth="1"/>
    <col min="2042" max="2042" width="12.75" style="1" customWidth="1"/>
    <col min="2043" max="2043" width="5.75" style="1" customWidth="1"/>
    <col min="2044" max="2044" width="18" style="1" customWidth="1"/>
    <col min="2045" max="2047" width="16.375" style="1" customWidth="1"/>
    <col min="2048" max="2048" width="18.125" style="1" bestFit="1" customWidth="1"/>
    <col min="2049" max="2049" width="11.125" style="1" bestFit="1" customWidth="1"/>
    <col min="2050" max="2051" width="16.375" style="1" customWidth="1"/>
    <col min="2052" max="2052" width="8.25" style="1" customWidth="1"/>
    <col min="2053" max="2053" width="12.125" style="1" bestFit="1" customWidth="1"/>
    <col min="2054" max="2055" width="9" style="1"/>
    <col min="2056" max="2056" width="13.625" style="1" bestFit="1" customWidth="1"/>
    <col min="2057" max="2294" width="9" style="1"/>
    <col min="2295" max="2296" width="9" style="1" customWidth="1"/>
    <col min="2297" max="2297" width="28.625" style="1" customWidth="1"/>
    <col min="2298" max="2298" width="12.75" style="1" customWidth="1"/>
    <col min="2299" max="2299" width="5.75" style="1" customWidth="1"/>
    <col min="2300" max="2300" width="18" style="1" customWidth="1"/>
    <col min="2301" max="2303" width="16.375" style="1" customWidth="1"/>
    <col min="2304" max="2304" width="18.125" style="1" bestFit="1" customWidth="1"/>
    <col min="2305" max="2305" width="11.125" style="1" bestFit="1" customWidth="1"/>
    <col min="2306" max="2307" width="16.375" style="1" customWidth="1"/>
    <col min="2308" max="2308" width="8.25" style="1" customWidth="1"/>
    <col min="2309" max="2309" width="12.125" style="1" bestFit="1" customWidth="1"/>
    <col min="2310" max="2311" width="9" style="1"/>
    <col min="2312" max="2312" width="13.625" style="1" bestFit="1" customWidth="1"/>
    <col min="2313" max="2550" width="9" style="1"/>
    <col min="2551" max="2552" width="9" style="1" customWidth="1"/>
    <col min="2553" max="2553" width="28.625" style="1" customWidth="1"/>
    <col min="2554" max="2554" width="12.75" style="1" customWidth="1"/>
    <col min="2555" max="2555" width="5.75" style="1" customWidth="1"/>
    <col min="2556" max="2556" width="18" style="1" customWidth="1"/>
    <col min="2557" max="2559" width="16.375" style="1" customWidth="1"/>
    <col min="2560" max="2560" width="18.125" style="1" bestFit="1" customWidth="1"/>
    <col min="2561" max="2561" width="11.125" style="1" bestFit="1" customWidth="1"/>
    <col min="2562" max="2563" width="16.375" style="1" customWidth="1"/>
    <col min="2564" max="2564" width="8.25" style="1" customWidth="1"/>
    <col min="2565" max="2565" width="12.125" style="1" bestFit="1" customWidth="1"/>
    <col min="2566" max="2567" width="9" style="1"/>
    <col min="2568" max="2568" width="13.625" style="1" bestFit="1" customWidth="1"/>
    <col min="2569" max="2806" width="9" style="1"/>
    <col min="2807" max="2808" width="9" style="1" customWidth="1"/>
    <col min="2809" max="2809" width="28.625" style="1" customWidth="1"/>
    <col min="2810" max="2810" width="12.75" style="1" customWidth="1"/>
    <col min="2811" max="2811" width="5.75" style="1" customWidth="1"/>
    <col min="2812" max="2812" width="18" style="1" customWidth="1"/>
    <col min="2813" max="2815" width="16.375" style="1" customWidth="1"/>
    <col min="2816" max="2816" width="18.125" style="1" bestFit="1" customWidth="1"/>
    <col min="2817" max="2817" width="11.125" style="1" bestFit="1" customWidth="1"/>
    <col min="2818" max="2819" width="16.375" style="1" customWidth="1"/>
    <col min="2820" max="2820" width="8.25" style="1" customWidth="1"/>
    <col min="2821" max="2821" width="12.125" style="1" bestFit="1" customWidth="1"/>
    <col min="2822" max="2823" width="9" style="1"/>
    <col min="2824" max="2824" width="13.625" style="1" bestFit="1" customWidth="1"/>
    <col min="2825" max="3062" width="9" style="1"/>
    <col min="3063" max="3064" width="9" style="1" customWidth="1"/>
    <col min="3065" max="3065" width="28.625" style="1" customWidth="1"/>
    <col min="3066" max="3066" width="12.75" style="1" customWidth="1"/>
    <col min="3067" max="3067" width="5.75" style="1" customWidth="1"/>
    <col min="3068" max="3068" width="18" style="1" customWidth="1"/>
    <col min="3069" max="3071" width="16.375" style="1" customWidth="1"/>
    <col min="3072" max="3072" width="18.125" style="1" bestFit="1" customWidth="1"/>
    <col min="3073" max="3073" width="11.125" style="1" bestFit="1" customWidth="1"/>
    <col min="3074" max="3075" width="16.375" style="1" customWidth="1"/>
    <col min="3076" max="3076" width="8.25" style="1" customWidth="1"/>
    <col min="3077" max="3077" width="12.125" style="1" bestFit="1" customWidth="1"/>
    <col min="3078" max="3079" width="9" style="1"/>
    <col min="3080" max="3080" width="13.625" style="1" bestFit="1" customWidth="1"/>
    <col min="3081" max="3318" width="9" style="1"/>
    <col min="3319" max="3320" width="9" style="1" customWidth="1"/>
    <col min="3321" max="3321" width="28.625" style="1" customWidth="1"/>
    <col min="3322" max="3322" width="12.75" style="1" customWidth="1"/>
    <col min="3323" max="3323" width="5.75" style="1" customWidth="1"/>
    <col min="3324" max="3324" width="18" style="1" customWidth="1"/>
    <col min="3325" max="3327" width="16.375" style="1" customWidth="1"/>
    <col min="3328" max="3328" width="18.125" style="1" bestFit="1" customWidth="1"/>
    <col min="3329" max="3329" width="11.125" style="1" bestFit="1" customWidth="1"/>
    <col min="3330" max="3331" width="16.375" style="1" customWidth="1"/>
    <col min="3332" max="3332" width="8.25" style="1" customWidth="1"/>
    <col min="3333" max="3333" width="12.125" style="1" bestFit="1" customWidth="1"/>
    <col min="3334" max="3335" width="9" style="1"/>
    <col min="3336" max="3336" width="13.625" style="1" bestFit="1" customWidth="1"/>
    <col min="3337" max="3574" width="9" style="1"/>
    <col min="3575" max="3576" width="9" style="1" customWidth="1"/>
    <col min="3577" max="3577" width="28.625" style="1" customWidth="1"/>
    <col min="3578" max="3578" width="12.75" style="1" customWidth="1"/>
    <col min="3579" max="3579" width="5.75" style="1" customWidth="1"/>
    <col min="3580" max="3580" width="18" style="1" customWidth="1"/>
    <col min="3581" max="3583" width="16.375" style="1" customWidth="1"/>
    <col min="3584" max="3584" width="18.125" style="1" bestFit="1" customWidth="1"/>
    <col min="3585" max="3585" width="11.125" style="1" bestFit="1" customWidth="1"/>
    <col min="3586" max="3587" width="16.375" style="1" customWidth="1"/>
    <col min="3588" max="3588" width="8.25" style="1" customWidth="1"/>
    <col min="3589" max="3589" width="12.125" style="1" bestFit="1" customWidth="1"/>
    <col min="3590" max="3591" width="9" style="1"/>
    <col min="3592" max="3592" width="13.625" style="1" bestFit="1" customWidth="1"/>
    <col min="3593" max="3830" width="9" style="1"/>
    <col min="3831" max="3832" width="9" style="1" customWidth="1"/>
    <col min="3833" max="3833" width="28.625" style="1" customWidth="1"/>
    <col min="3834" max="3834" width="12.75" style="1" customWidth="1"/>
    <col min="3835" max="3835" width="5.75" style="1" customWidth="1"/>
    <col min="3836" max="3836" width="18" style="1" customWidth="1"/>
    <col min="3837" max="3839" width="16.375" style="1" customWidth="1"/>
    <col min="3840" max="3840" width="18.125" style="1" bestFit="1" customWidth="1"/>
    <col min="3841" max="3841" width="11.125" style="1" bestFit="1" customWidth="1"/>
    <col min="3842" max="3843" width="16.375" style="1" customWidth="1"/>
    <col min="3844" max="3844" width="8.25" style="1" customWidth="1"/>
    <col min="3845" max="3845" width="12.125" style="1" bestFit="1" customWidth="1"/>
    <col min="3846" max="3847" width="9" style="1"/>
    <col min="3848" max="3848" width="13.625" style="1" bestFit="1" customWidth="1"/>
    <col min="3849" max="4086" width="9" style="1"/>
    <col min="4087" max="4088" width="9" style="1" customWidth="1"/>
    <col min="4089" max="4089" width="28.625" style="1" customWidth="1"/>
    <col min="4090" max="4090" width="12.75" style="1" customWidth="1"/>
    <col min="4091" max="4091" width="5.75" style="1" customWidth="1"/>
    <col min="4092" max="4092" width="18" style="1" customWidth="1"/>
    <col min="4093" max="4095" width="16.375" style="1" customWidth="1"/>
    <col min="4096" max="4096" width="18.125" style="1" bestFit="1" customWidth="1"/>
    <col min="4097" max="4097" width="11.125" style="1" bestFit="1" customWidth="1"/>
    <col min="4098" max="4099" width="16.375" style="1" customWidth="1"/>
    <col min="4100" max="4100" width="8.25" style="1" customWidth="1"/>
    <col min="4101" max="4101" width="12.125" style="1" bestFit="1" customWidth="1"/>
    <col min="4102" max="4103" width="9" style="1"/>
    <col min="4104" max="4104" width="13.625" style="1" bestFit="1" customWidth="1"/>
    <col min="4105" max="4342" width="9" style="1"/>
    <col min="4343" max="4344" width="9" style="1" customWidth="1"/>
    <col min="4345" max="4345" width="28.625" style="1" customWidth="1"/>
    <col min="4346" max="4346" width="12.75" style="1" customWidth="1"/>
    <col min="4347" max="4347" width="5.75" style="1" customWidth="1"/>
    <col min="4348" max="4348" width="18" style="1" customWidth="1"/>
    <col min="4349" max="4351" width="16.375" style="1" customWidth="1"/>
    <col min="4352" max="4352" width="18.125" style="1" bestFit="1" customWidth="1"/>
    <col min="4353" max="4353" width="11.125" style="1" bestFit="1" customWidth="1"/>
    <col min="4354" max="4355" width="16.375" style="1" customWidth="1"/>
    <col min="4356" max="4356" width="8.25" style="1" customWidth="1"/>
    <col min="4357" max="4357" width="12.125" style="1" bestFit="1" customWidth="1"/>
    <col min="4358" max="4359" width="9" style="1"/>
    <col min="4360" max="4360" width="13.625" style="1" bestFit="1" customWidth="1"/>
    <col min="4361" max="4598" width="9" style="1"/>
    <col min="4599" max="4600" width="9" style="1" customWidth="1"/>
    <col min="4601" max="4601" width="28.625" style="1" customWidth="1"/>
    <col min="4602" max="4602" width="12.75" style="1" customWidth="1"/>
    <col min="4603" max="4603" width="5.75" style="1" customWidth="1"/>
    <col min="4604" max="4604" width="18" style="1" customWidth="1"/>
    <col min="4605" max="4607" width="16.375" style="1" customWidth="1"/>
    <col min="4608" max="4608" width="18.125" style="1" bestFit="1" customWidth="1"/>
    <col min="4609" max="4609" width="11.125" style="1" bestFit="1" customWidth="1"/>
    <col min="4610" max="4611" width="16.375" style="1" customWidth="1"/>
    <col min="4612" max="4612" width="8.25" style="1" customWidth="1"/>
    <col min="4613" max="4613" width="12.125" style="1" bestFit="1" customWidth="1"/>
    <col min="4614" max="4615" width="9" style="1"/>
    <col min="4616" max="4616" width="13.625" style="1" bestFit="1" customWidth="1"/>
    <col min="4617" max="4854" width="9" style="1"/>
    <col min="4855" max="4856" width="9" style="1" customWidth="1"/>
    <col min="4857" max="4857" width="28.625" style="1" customWidth="1"/>
    <col min="4858" max="4858" width="12.75" style="1" customWidth="1"/>
    <col min="4859" max="4859" width="5.75" style="1" customWidth="1"/>
    <col min="4860" max="4860" width="18" style="1" customWidth="1"/>
    <col min="4861" max="4863" width="16.375" style="1" customWidth="1"/>
    <col min="4864" max="4864" width="18.125" style="1" bestFit="1" customWidth="1"/>
    <col min="4865" max="4865" width="11.125" style="1" bestFit="1" customWidth="1"/>
    <col min="4866" max="4867" width="16.375" style="1" customWidth="1"/>
    <col min="4868" max="4868" width="8.25" style="1" customWidth="1"/>
    <col min="4869" max="4869" width="12.125" style="1" bestFit="1" customWidth="1"/>
    <col min="4870" max="4871" width="9" style="1"/>
    <col min="4872" max="4872" width="13.625" style="1" bestFit="1" customWidth="1"/>
    <col min="4873" max="5110" width="9" style="1"/>
    <col min="5111" max="5112" width="9" style="1" customWidth="1"/>
    <col min="5113" max="5113" width="28.625" style="1" customWidth="1"/>
    <col min="5114" max="5114" width="12.75" style="1" customWidth="1"/>
    <col min="5115" max="5115" width="5.75" style="1" customWidth="1"/>
    <col min="5116" max="5116" width="18" style="1" customWidth="1"/>
    <col min="5117" max="5119" width="16.375" style="1" customWidth="1"/>
    <col min="5120" max="5120" width="18.125" style="1" bestFit="1" customWidth="1"/>
    <col min="5121" max="5121" width="11.125" style="1" bestFit="1" customWidth="1"/>
    <col min="5122" max="5123" width="16.375" style="1" customWidth="1"/>
    <col min="5124" max="5124" width="8.25" style="1" customWidth="1"/>
    <col min="5125" max="5125" width="12.125" style="1" bestFit="1" customWidth="1"/>
    <col min="5126" max="5127" width="9" style="1"/>
    <col min="5128" max="5128" width="13.625" style="1" bestFit="1" customWidth="1"/>
    <col min="5129" max="5366" width="9" style="1"/>
    <col min="5367" max="5368" width="9" style="1" customWidth="1"/>
    <col min="5369" max="5369" width="28.625" style="1" customWidth="1"/>
    <col min="5370" max="5370" width="12.75" style="1" customWidth="1"/>
    <col min="5371" max="5371" width="5.75" style="1" customWidth="1"/>
    <col min="5372" max="5372" width="18" style="1" customWidth="1"/>
    <col min="5373" max="5375" width="16.375" style="1" customWidth="1"/>
    <col min="5376" max="5376" width="18.125" style="1" bestFit="1" customWidth="1"/>
    <col min="5377" max="5377" width="11.125" style="1" bestFit="1" customWidth="1"/>
    <col min="5378" max="5379" width="16.375" style="1" customWidth="1"/>
    <col min="5380" max="5380" width="8.25" style="1" customWidth="1"/>
    <col min="5381" max="5381" width="12.125" style="1" bestFit="1" customWidth="1"/>
    <col min="5382" max="5383" width="9" style="1"/>
    <col min="5384" max="5384" width="13.625" style="1" bestFit="1" customWidth="1"/>
    <col min="5385" max="5622" width="9" style="1"/>
    <col min="5623" max="5624" width="9" style="1" customWidth="1"/>
    <col min="5625" max="5625" width="28.625" style="1" customWidth="1"/>
    <col min="5626" max="5626" width="12.75" style="1" customWidth="1"/>
    <col min="5627" max="5627" width="5.75" style="1" customWidth="1"/>
    <col min="5628" max="5628" width="18" style="1" customWidth="1"/>
    <col min="5629" max="5631" width="16.375" style="1" customWidth="1"/>
    <col min="5632" max="5632" width="18.125" style="1" bestFit="1" customWidth="1"/>
    <col min="5633" max="5633" width="11.125" style="1" bestFit="1" customWidth="1"/>
    <col min="5634" max="5635" width="16.375" style="1" customWidth="1"/>
    <col min="5636" max="5636" width="8.25" style="1" customWidth="1"/>
    <col min="5637" max="5637" width="12.125" style="1" bestFit="1" customWidth="1"/>
    <col min="5638" max="5639" width="9" style="1"/>
    <col min="5640" max="5640" width="13.625" style="1" bestFit="1" customWidth="1"/>
    <col min="5641" max="5878" width="9" style="1"/>
    <col min="5879" max="5880" width="9" style="1" customWidth="1"/>
    <col min="5881" max="5881" width="28.625" style="1" customWidth="1"/>
    <col min="5882" max="5882" width="12.75" style="1" customWidth="1"/>
    <col min="5883" max="5883" width="5.75" style="1" customWidth="1"/>
    <col min="5884" max="5884" width="18" style="1" customWidth="1"/>
    <col min="5885" max="5887" width="16.375" style="1" customWidth="1"/>
    <col min="5888" max="5888" width="18.125" style="1" bestFit="1" customWidth="1"/>
    <col min="5889" max="5889" width="11.125" style="1" bestFit="1" customWidth="1"/>
    <col min="5890" max="5891" width="16.375" style="1" customWidth="1"/>
    <col min="5892" max="5892" width="8.25" style="1" customWidth="1"/>
    <col min="5893" max="5893" width="12.125" style="1" bestFit="1" customWidth="1"/>
    <col min="5894" max="5895" width="9" style="1"/>
    <col min="5896" max="5896" width="13.625" style="1" bestFit="1" customWidth="1"/>
    <col min="5897" max="6134" width="9" style="1"/>
    <col min="6135" max="6136" width="9" style="1" customWidth="1"/>
    <col min="6137" max="6137" width="28.625" style="1" customWidth="1"/>
    <col min="6138" max="6138" width="12.75" style="1" customWidth="1"/>
    <col min="6139" max="6139" width="5.75" style="1" customWidth="1"/>
    <col min="6140" max="6140" width="18" style="1" customWidth="1"/>
    <col min="6141" max="6143" width="16.375" style="1" customWidth="1"/>
    <col min="6144" max="6144" width="18.125" style="1" bestFit="1" customWidth="1"/>
    <col min="6145" max="6145" width="11.125" style="1" bestFit="1" customWidth="1"/>
    <col min="6146" max="6147" width="16.375" style="1" customWidth="1"/>
    <col min="6148" max="6148" width="8.25" style="1" customWidth="1"/>
    <col min="6149" max="6149" width="12.125" style="1" bestFit="1" customWidth="1"/>
    <col min="6150" max="6151" width="9" style="1"/>
    <col min="6152" max="6152" width="13.625" style="1" bestFit="1" customWidth="1"/>
    <col min="6153" max="6390" width="9" style="1"/>
    <col min="6391" max="6392" width="9" style="1" customWidth="1"/>
    <col min="6393" max="6393" width="28.625" style="1" customWidth="1"/>
    <col min="6394" max="6394" width="12.75" style="1" customWidth="1"/>
    <col min="6395" max="6395" width="5.75" style="1" customWidth="1"/>
    <col min="6396" max="6396" width="18" style="1" customWidth="1"/>
    <col min="6397" max="6399" width="16.375" style="1" customWidth="1"/>
    <col min="6400" max="6400" width="18.125" style="1" bestFit="1" customWidth="1"/>
    <col min="6401" max="6401" width="11.125" style="1" bestFit="1" customWidth="1"/>
    <col min="6402" max="6403" width="16.375" style="1" customWidth="1"/>
    <col min="6404" max="6404" width="8.25" style="1" customWidth="1"/>
    <col min="6405" max="6405" width="12.125" style="1" bestFit="1" customWidth="1"/>
    <col min="6406" max="6407" width="9" style="1"/>
    <col min="6408" max="6408" width="13.625" style="1" bestFit="1" customWidth="1"/>
    <col min="6409" max="6646" width="9" style="1"/>
    <col min="6647" max="6648" width="9" style="1" customWidth="1"/>
    <col min="6649" max="6649" width="28.625" style="1" customWidth="1"/>
    <col min="6650" max="6650" width="12.75" style="1" customWidth="1"/>
    <col min="6651" max="6651" width="5.75" style="1" customWidth="1"/>
    <col min="6652" max="6652" width="18" style="1" customWidth="1"/>
    <col min="6653" max="6655" width="16.375" style="1" customWidth="1"/>
    <col min="6656" max="6656" width="18.125" style="1" bestFit="1" customWidth="1"/>
    <col min="6657" max="6657" width="11.125" style="1" bestFit="1" customWidth="1"/>
    <col min="6658" max="6659" width="16.375" style="1" customWidth="1"/>
    <col min="6660" max="6660" width="8.25" style="1" customWidth="1"/>
    <col min="6661" max="6661" width="12.125" style="1" bestFit="1" customWidth="1"/>
    <col min="6662" max="6663" width="9" style="1"/>
    <col min="6664" max="6664" width="13.625" style="1" bestFit="1" customWidth="1"/>
    <col min="6665" max="6902" width="9" style="1"/>
    <col min="6903" max="6904" width="9" style="1" customWidth="1"/>
    <col min="6905" max="6905" width="28.625" style="1" customWidth="1"/>
    <col min="6906" max="6906" width="12.75" style="1" customWidth="1"/>
    <col min="6907" max="6907" width="5.75" style="1" customWidth="1"/>
    <col min="6908" max="6908" width="18" style="1" customWidth="1"/>
    <col min="6909" max="6911" width="16.375" style="1" customWidth="1"/>
    <col min="6912" max="6912" width="18.125" style="1" bestFit="1" customWidth="1"/>
    <col min="6913" max="6913" width="11.125" style="1" bestFit="1" customWidth="1"/>
    <col min="6914" max="6915" width="16.375" style="1" customWidth="1"/>
    <col min="6916" max="6916" width="8.25" style="1" customWidth="1"/>
    <col min="6917" max="6917" width="12.125" style="1" bestFit="1" customWidth="1"/>
    <col min="6918" max="6919" width="9" style="1"/>
    <col min="6920" max="6920" width="13.625" style="1" bestFit="1" customWidth="1"/>
    <col min="6921" max="7158" width="9" style="1"/>
    <col min="7159" max="7160" width="9" style="1" customWidth="1"/>
    <col min="7161" max="7161" width="28.625" style="1" customWidth="1"/>
    <col min="7162" max="7162" width="12.75" style="1" customWidth="1"/>
    <col min="7163" max="7163" width="5.75" style="1" customWidth="1"/>
    <col min="7164" max="7164" width="18" style="1" customWidth="1"/>
    <col min="7165" max="7167" width="16.375" style="1" customWidth="1"/>
    <col min="7168" max="7168" width="18.125" style="1" bestFit="1" customWidth="1"/>
    <col min="7169" max="7169" width="11.125" style="1" bestFit="1" customWidth="1"/>
    <col min="7170" max="7171" width="16.375" style="1" customWidth="1"/>
    <col min="7172" max="7172" width="8.25" style="1" customWidth="1"/>
    <col min="7173" max="7173" width="12.125" style="1" bestFit="1" customWidth="1"/>
    <col min="7174" max="7175" width="9" style="1"/>
    <col min="7176" max="7176" width="13.625" style="1" bestFit="1" customWidth="1"/>
    <col min="7177" max="7414" width="9" style="1"/>
    <col min="7415" max="7416" width="9" style="1" customWidth="1"/>
    <col min="7417" max="7417" width="28.625" style="1" customWidth="1"/>
    <col min="7418" max="7418" width="12.75" style="1" customWidth="1"/>
    <col min="7419" max="7419" width="5.75" style="1" customWidth="1"/>
    <col min="7420" max="7420" width="18" style="1" customWidth="1"/>
    <col min="7421" max="7423" width="16.375" style="1" customWidth="1"/>
    <col min="7424" max="7424" width="18.125" style="1" bestFit="1" customWidth="1"/>
    <col min="7425" max="7425" width="11.125" style="1" bestFit="1" customWidth="1"/>
    <col min="7426" max="7427" width="16.375" style="1" customWidth="1"/>
    <col min="7428" max="7428" width="8.25" style="1" customWidth="1"/>
    <col min="7429" max="7429" width="12.125" style="1" bestFit="1" customWidth="1"/>
    <col min="7430" max="7431" width="9" style="1"/>
    <col min="7432" max="7432" width="13.625" style="1" bestFit="1" customWidth="1"/>
    <col min="7433" max="7670" width="9" style="1"/>
    <col min="7671" max="7672" width="9" style="1" customWidth="1"/>
    <col min="7673" max="7673" width="28.625" style="1" customWidth="1"/>
    <col min="7674" max="7674" width="12.75" style="1" customWidth="1"/>
    <col min="7675" max="7675" width="5.75" style="1" customWidth="1"/>
    <col min="7676" max="7676" width="18" style="1" customWidth="1"/>
    <col min="7677" max="7679" width="16.375" style="1" customWidth="1"/>
    <col min="7680" max="7680" width="18.125" style="1" bestFit="1" customWidth="1"/>
    <col min="7681" max="7681" width="11.125" style="1" bestFit="1" customWidth="1"/>
    <col min="7682" max="7683" width="16.375" style="1" customWidth="1"/>
    <col min="7684" max="7684" width="8.25" style="1" customWidth="1"/>
    <col min="7685" max="7685" width="12.125" style="1" bestFit="1" customWidth="1"/>
    <col min="7686" max="7687" width="9" style="1"/>
    <col min="7688" max="7688" width="13.625" style="1" bestFit="1" customWidth="1"/>
    <col min="7689" max="7926" width="9" style="1"/>
    <col min="7927" max="7928" width="9" style="1" customWidth="1"/>
    <col min="7929" max="7929" width="28.625" style="1" customWidth="1"/>
    <col min="7930" max="7930" width="12.75" style="1" customWidth="1"/>
    <col min="7931" max="7931" width="5.75" style="1" customWidth="1"/>
    <col min="7932" max="7932" width="18" style="1" customWidth="1"/>
    <col min="7933" max="7935" width="16.375" style="1" customWidth="1"/>
    <col min="7936" max="7936" width="18.125" style="1" bestFit="1" customWidth="1"/>
    <col min="7937" max="7937" width="11.125" style="1" bestFit="1" customWidth="1"/>
    <col min="7938" max="7939" width="16.375" style="1" customWidth="1"/>
    <col min="7940" max="7940" width="8.25" style="1" customWidth="1"/>
    <col min="7941" max="7941" width="12.125" style="1" bestFit="1" customWidth="1"/>
    <col min="7942" max="7943" width="9" style="1"/>
    <col min="7944" max="7944" width="13.625" style="1" bestFit="1" customWidth="1"/>
    <col min="7945" max="8182" width="9" style="1"/>
    <col min="8183" max="8184" width="9" style="1" customWidth="1"/>
    <col min="8185" max="8185" width="28.625" style="1" customWidth="1"/>
    <col min="8186" max="8186" width="12.75" style="1" customWidth="1"/>
    <col min="8187" max="8187" width="5.75" style="1" customWidth="1"/>
    <col min="8188" max="8188" width="18" style="1" customWidth="1"/>
    <col min="8189" max="8191" width="16.375" style="1" customWidth="1"/>
    <col min="8192" max="8192" width="18.125" style="1" bestFit="1" customWidth="1"/>
    <col min="8193" max="8193" width="11.125" style="1" bestFit="1" customWidth="1"/>
    <col min="8194" max="8195" width="16.375" style="1" customWidth="1"/>
    <col min="8196" max="8196" width="8.25" style="1" customWidth="1"/>
    <col min="8197" max="8197" width="12.125" style="1" bestFit="1" customWidth="1"/>
    <col min="8198" max="8199" width="9" style="1"/>
    <col min="8200" max="8200" width="13.625" style="1" bestFit="1" customWidth="1"/>
    <col min="8201" max="8438" width="9" style="1"/>
    <col min="8439" max="8440" width="9" style="1" customWidth="1"/>
    <col min="8441" max="8441" width="28.625" style="1" customWidth="1"/>
    <col min="8442" max="8442" width="12.75" style="1" customWidth="1"/>
    <col min="8443" max="8443" width="5.75" style="1" customWidth="1"/>
    <col min="8444" max="8444" width="18" style="1" customWidth="1"/>
    <col min="8445" max="8447" width="16.375" style="1" customWidth="1"/>
    <col min="8448" max="8448" width="18.125" style="1" bestFit="1" customWidth="1"/>
    <col min="8449" max="8449" width="11.125" style="1" bestFit="1" customWidth="1"/>
    <col min="8450" max="8451" width="16.375" style="1" customWidth="1"/>
    <col min="8452" max="8452" width="8.25" style="1" customWidth="1"/>
    <col min="8453" max="8453" width="12.125" style="1" bestFit="1" customWidth="1"/>
    <col min="8454" max="8455" width="9" style="1"/>
    <col min="8456" max="8456" width="13.625" style="1" bestFit="1" customWidth="1"/>
    <col min="8457" max="8694" width="9" style="1"/>
    <col min="8695" max="8696" width="9" style="1" customWidth="1"/>
    <col min="8697" max="8697" width="28.625" style="1" customWidth="1"/>
    <col min="8698" max="8698" width="12.75" style="1" customWidth="1"/>
    <col min="8699" max="8699" width="5.75" style="1" customWidth="1"/>
    <col min="8700" max="8700" width="18" style="1" customWidth="1"/>
    <col min="8701" max="8703" width="16.375" style="1" customWidth="1"/>
    <col min="8704" max="8704" width="18.125" style="1" bestFit="1" customWidth="1"/>
    <col min="8705" max="8705" width="11.125" style="1" bestFit="1" customWidth="1"/>
    <col min="8706" max="8707" width="16.375" style="1" customWidth="1"/>
    <col min="8708" max="8708" width="8.25" style="1" customWidth="1"/>
    <col min="8709" max="8709" width="12.125" style="1" bestFit="1" customWidth="1"/>
    <col min="8710" max="8711" width="9" style="1"/>
    <col min="8712" max="8712" width="13.625" style="1" bestFit="1" customWidth="1"/>
    <col min="8713" max="8950" width="9" style="1"/>
    <col min="8951" max="8952" width="9" style="1" customWidth="1"/>
    <col min="8953" max="8953" width="28.625" style="1" customWidth="1"/>
    <col min="8954" max="8954" width="12.75" style="1" customWidth="1"/>
    <col min="8955" max="8955" width="5.75" style="1" customWidth="1"/>
    <col min="8956" max="8956" width="18" style="1" customWidth="1"/>
    <col min="8957" max="8959" width="16.375" style="1" customWidth="1"/>
    <col min="8960" max="8960" width="18.125" style="1" bestFit="1" customWidth="1"/>
    <col min="8961" max="8961" width="11.125" style="1" bestFit="1" customWidth="1"/>
    <col min="8962" max="8963" width="16.375" style="1" customWidth="1"/>
    <col min="8964" max="8964" width="8.25" style="1" customWidth="1"/>
    <col min="8965" max="8965" width="12.125" style="1" bestFit="1" customWidth="1"/>
    <col min="8966" max="8967" width="9" style="1"/>
    <col min="8968" max="8968" width="13.625" style="1" bestFit="1" customWidth="1"/>
    <col min="8969" max="9206" width="9" style="1"/>
    <col min="9207" max="9208" width="9" style="1" customWidth="1"/>
    <col min="9209" max="9209" width="28.625" style="1" customWidth="1"/>
    <col min="9210" max="9210" width="12.75" style="1" customWidth="1"/>
    <col min="9211" max="9211" width="5.75" style="1" customWidth="1"/>
    <col min="9212" max="9212" width="18" style="1" customWidth="1"/>
    <col min="9213" max="9215" width="16.375" style="1" customWidth="1"/>
    <col min="9216" max="9216" width="18.125" style="1" bestFit="1" customWidth="1"/>
    <col min="9217" max="9217" width="11.125" style="1" bestFit="1" customWidth="1"/>
    <col min="9218" max="9219" width="16.375" style="1" customWidth="1"/>
    <col min="9220" max="9220" width="8.25" style="1" customWidth="1"/>
    <col min="9221" max="9221" width="12.125" style="1" bestFit="1" customWidth="1"/>
    <col min="9222" max="9223" width="9" style="1"/>
    <col min="9224" max="9224" width="13.625" style="1" bestFit="1" customWidth="1"/>
    <col min="9225" max="9462" width="9" style="1"/>
    <col min="9463" max="9464" width="9" style="1" customWidth="1"/>
    <col min="9465" max="9465" width="28.625" style="1" customWidth="1"/>
    <col min="9466" max="9466" width="12.75" style="1" customWidth="1"/>
    <col min="9467" max="9467" width="5.75" style="1" customWidth="1"/>
    <col min="9468" max="9468" width="18" style="1" customWidth="1"/>
    <col min="9469" max="9471" width="16.375" style="1" customWidth="1"/>
    <col min="9472" max="9472" width="18.125" style="1" bestFit="1" customWidth="1"/>
    <col min="9473" max="9473" width="11.125" style="1" bestFit="1" customWidth="1"/>
    <col min="9474" max="9475" width="16.375" style="1" customWidth="1"/>
    <col min="9476" max="9476" width="8.25" style="1" customWidth="1"/>
    <col min="9477" max="9477" width="12.125" style="1" bestFit="1" customWidth="1"/>
    <col min="9478" max="9479" width="9" style="1"/>
    <col min="9480" max="9480" width="13.625" style="1" bestFit="1" customWidth="1"/>
    <col min="9481" max="9718" width="9" style="1"/>
    <col min="9719" max="9720" width="9" style="1" customWidth="1"/>
    <col min="9721" max="9721" width="28.625" style="1" customWidth="1"/>
    <col min="9722" max="9722" width="12.75" style="1" customWidth="1"/>
    <col min="9723" max="9723" width="5.75" style="1" customWidth="1"/>
    <col min="9724" max="9724" width="18" style="1" customWidth="1"/>
    <col min="9725" max="9727" width="16.375" style="1" customWidth="1"/>
    <col min="9728" max="9728" width="18.125" style="1" bestFit="1" customWidth="1"/>
    <col min="9729" max="9729" width="11.125" style="1" bestFit="1" customWidth="1"/>
    <col min="9730" max="9731" width="16.375" style="1" customWidth="1"/>
    <col min="9732" max="9732" width="8.25" style="1" customWidth="1"/>
    <col min="9733" max="9733" width="12.125" style="1" bestFit="1" customWidth="1"/>
    <col min="9734" max="9735" width="9" style="1"/>
    <col min="9736" max="9736" width="13.625" style="1" bestFit="1" customWidth="1"/>
    <col min="9737" max="9974" width="9" style="1"/>
    <col min="9975" max="9976" width="9" style="1" customWidth="1"/>
    <col min="9977" max="9977" width="28.625" style="1" customWidth="1"/>
    <col min="9978" max="9978" width="12.75" style="1" customWidth="1"/>
    <col min="9979" max="9979" width="5.75" style="1" customWidth="1"/>
    <col min="9980" max="9980" width="18" style="1" customWidth="1"/>
    <col min="9981" max="9983" width="16.375" style="1" customWidth="1"/>
    <col min="9984" max="9984" width="18.125" style="1" bestFit="1" customWidth="1"/>
    <col min="9985" max="9985" width="11.125" style="1" bestFit="1" customWidth="1"/>
    <col min="9986" max="9987" width="16.375" style="1" customWidth="1"/>
    <col min="9988" max="9988" width="8.25" style="1" customWidth="1"/>
    <col min="9989" max="9989" width="12.125" style="1" bestFit="1" customWidth="1"/>
    <col min="9990" max="9991" width="9" style="1"/>
    <col min="9992" max="9992" width="13.625" style="1" bestFit="1" customWidth="1"/>
    <col min="9993" max="10230" width="9" style="1"/>
    <col min="10231" max="10232" width="9" style="1" customWidth="1"/>
    <col min="10233" max="10233" width="28.625" style="1" customWidth="1"/>
    <col min="10234" max="10234" width="12.75" style="1" customWidth="1"/>
    <col min="10235" max="10235" width="5.75" style="1" customWidth="1"/>
    <col min="10236" max="10236" width="18" style="1" customWidth="1"/>
    <col min="10237" max="10239" width="16.375" style="1" customWidth="1"/>
    <col min="10240" max="10240" width="18.125" style="1" bestFit="1" customWidth="1"/>
    <col min="10241" max="10241" width="11.125" style="1" bestFit="1" customWidth="1"/>
    <col min="10242" max="10243" width="16.375" style="1" customWidth="1"/>
    <col min="10244" max="10244" width="8.25" style="1" customWidth="1"/>
    <col min="10245" max="10245" width="12.125" style="1" bestFit="1" customWidth="1"/>
    <col min="10246" max="10247" width="9" style="1"/>
    <col min="10248" max="10248" width="13.625" style="1" bestFit="1" customWidth="1"/>
    <col min="10249" max="10486" width="9" style="1"/>
    <col min="10487" max="10488" width="9" style="1" customWidth="1"/>
    <col min="10489" max="10489" width="28.625" style="1" customWidth="1"/>
    <col min="10490" max="10490" width="12.75" style="1" customWidth="1"/>
    <col min="10491" max="10491" width="5.75" style="1" customWidth="1"/>
    <col min="10492" max="10492" width="18" style="1" customWidth="1"/>
    <col min="10493" max="10495" width="16.375" style="1" customWidth="1"/>
    <col min="10496" max="10496" width="18.125" style="1" bestFit="1" customWidth="1"/>
    <col min="10497" max="10497" width="11.125" style="1" bestFit="1" customWidth="1"/>
    <col min="10498" max="10499" width="16.375" style="1" customWidth="1"/>
    <col min="10500" max="10500" width="8.25" style="1" customWidth="1"/>
    <col min="10501" max="10501" width="12.125" style="1" bestFit="1" customWidth="1"/>
    <col min="10502" max="10503" width="9" style="1"/>
    <col min="10504" max="10504" width="13.625" style="1" bestFit="1" customWidth="1"/>
    <col min="10505" max="10742" width="9" style="1"/>
    <col min="10743" max="10744" width="9" style="1" customWidth="1"/>
    <col min="10745" max="10745" width="28.625" style="1" customWidth="1"/>
    <col min="10746" max="10746" width="12.75" style="1" customWidth="1"/>
    <col min="10747" max="10747" width="5.75" style="1" customWidth="1"/>
    <col min="10748" max="10748" width="18" style="1" customWidth="1"/>
    <col min="10749" max="10751" width="16.375" style="1" customWidth="1"/>
    <col min="10752" max="10752" width="18.125" style="1" bestFit="1" customWidth="1"/>
    <col min="10753" max="10753" width="11.125" style="1" bestFit="1" customWidth="1"/>
    <col min="10754" max="10755" width="16.375" style="1" customWidth="1"/>
    <col min="10756" max="10756" width="8.25" style="1" customWidth="1"/>
    <col min="10757" max="10757" width="12.125" style="1" bestFit="1" customWidth="1"/>
    <col min="10758" max="10759" width="9" style="1"/>
    <col min="10760" max="10760" width="13.625" style="1" bestFit="1" customWidth="1"/>
    <col min="10761" max="10998" width="9" style="1"/>
    <col min="10999" max="11000" width="9" style="1" customWidth="1"/>
    <col min="11001" max="11001" width="28.625" style="1" customWidth="1"/>
    <col min="11002" max="11002" width="12.75" style="1" customWidth="1"/>
    <col min="11003" max="11003" width="5.75" style="1" customWidth="1"/>
    <col min="11004" max="11004" width="18" style="1" customWidth="1"/>
    <col min="11005" max="11007" width="16.375" style="1" customWidth="1"/>
    <col min="11008" max="11008" width="18.125" style="1" bestFit="1" customWidth="1"/>
    <col min="11009" max="11009" width="11.125" style="1" bestFit="1" customWidth="1"/>
    <col min="11010" max="11011" width="16.375" style="1" customWidth="1"/>
    <col min="11012" max="11012" width="8.25" style="1" customWidth="1"/>
    <col min="11013" max="11013" width="12.125" style="1" bestFit="1" customWidth="1"/>
    <col min="11014" max="11015" width="9" style="1"/>
    <col min="11016" max="11016" width="13.625" style="1" bestFit="1" customWidth="1"/>
    <col min="11017" max="11254" width="9" style="1"/>
    <col min="11255" max="11256" width="9" style="1" customWidth="1"/>
    <col min="11257" max="11257" width="28.625" style="1" customWidth="1"/>
    <col min="11258" max="11258" width="12.75" style="1" customWidth="1"/>
    <col min="11259" max="11259" width="5.75" style="1" customWidth="1"/>
    <col min="11260" max="11260" width="18" style="1" customWidth="1"/>
    <col min="11261" max="11263" width="16.375" style="1" customWidth="1"/>
    <col min="11264" max="11264" width="18.125" style="1" bestFit="1" customWidth="1"/>
    <col min="11265" max="11265" width="11.125" style="1" bestFit="1" customWidth="1"/>
    <col min="11266" max="11267" width="16.375" style="1" customWidth="1"/>
    <col min="11268" max="11268" width="8.25" style="1" customWidth="1"/>
    <col min="11269" max="11269" width="12.125" style="1" bestFit="1" customWidth="1"/>
    <col min="11270" max="11271" width="9" style="1"/>
    <col min="11272" max="11272" width="13.625" style="1" bestFit="1" customWidth="1"/>
    <col min="11273" max="11510" width="9" style="1"/>
    <col min="11511" max="11512" width="9" style="1" customWidth="1"/>
    <col min="11513" max="11513" width="28.625" style="1" customWidth="1"/>
    <col min="11514" max="11514" width="12.75" style="1" customWidth="1"/>
    <col min="11515" max="11515" width="5.75" style="1" customWidth="1"/>
    <col min="11516" max="11516" width="18" style="1" customWidth="1"/>
    <col min="11517" max="11519" width="16.375" style="1" customWidth="1"/>
    <col min="11520" max="11520" width="18.125" style="1" bestFit="1" customWidth="1"/>
    <col min="11521" max="11521" width="11.125" style="1" bestFit="1" customWidth="1"/>
    <col min="11522" max="11523" width="16.375" style="1" customWidth="1"/>
    <col min="11524" max="11524" width="8.25" style="1" customWidth="1"/>
    <col min="11525" max="11525" width="12.125" style="1" bestFit="1" customWidth="1"/>
    <col min="11526" max="11527" width="9" style="1"/>
    <col min="11528" max="11528" width="13.625" style="1" bestFit="1" customWidth="1"/>
    <col min="11529" max="11766" width="9" style="1"/>
    <col min="11767" max="11768" width="9" style="1" customWidth="1"/>
    <col min="11769" max="11769" width="28.625" style="1" customWidth="1"/>
    <col min="11770" max="11770" width="12.75" style="1" customWidth="1"/>
    <col min="11771" max="11771" width="5.75" style="1" customWidth="1"/>
    <col min="11772" max="11772" width="18" style="1" customWidth="1"/>
    <col min="11773" max="11775" width="16.375" style="1" customWidth="1"/>
    <col min="11776" max="11776" width="18.125" style="1" bestFit="1" customWidth="1"/>
    <col min="11777" max="11777" width="11.125" style="1" bestFit="1" customWidth="1"/>
    <col min="11778" max="11779" width="16.375" style="1" customWidth="1"/>
    <col min="11780" max="11780" width="8.25" style="1" customWidth="1"/>
    <col min="11781" max="11781" width="12.125" style="1" bestFit="1" customWidth="1"/>
    <col min="11782" max="11783" width="9" style="1"/>
    <col min="11784" max="11784" width="13.625" style="1" bestFit="1" customWidth="1"/>
    <col min="11785" max="12022" width="9" style="1"/>
    <col min="12023" max="12024" width="9" style="1" customWidth="1"/>
    <col min="12025" max="12025" width="28.625" style="1" customWidth="1"/>
    <col min="12026" max="12026" width="12.75" style="1" customWidth="1"/>
    <col min="12027" max="12027" width="5.75" style="1" customWidth="1"/>
    <col min="12028" max="12028" width="18" style="1" customWidth="1"/>
    <col min="12029" max="12031" width="16.375" style="1" customWidth="1"/>
    <col min="12032" max="12032" width="18.125" style="1" bestFit="1" customWidth="1"/>
    <col min="12033" max="12033" width="11.125" style="1" bestFit="1" customWidth="1"/>
    <col min="12034" max="12035" width="16.375" style="1" customWidth="1"/>
    <col min="12036" max="12036" width="8.25" style="1" customWidth="1"/>
    <col min="12037" max="12037" width="12.125" style="1" bestFit="1" customWidth="1"/>
    <col min="12038" max="12039" width="9" style="1"/>
    <col min="12040" max="12040" width="13.625" style="1" bestFit="1" customWidth="1"/>
    <col min="12041" max="12278" width="9" style="1"/>
    <col min="12279" max="12280" width="9" style="1" customWidth="1"/>
    <col min="12281" max="12281" width="28.625" style="1" customWidth="1"/>
    <col min="12282" max="12282" width="12.75" style="1" customWidth="1"/>
    <col min="12283" max="12283" width="5.75" style="1" customWidth="1"/>
    <col min="12284" max="12284" width="18" style="1" customWidth="1"/>
    <col min="12285" max="12287" width="16.375" style="1" customWidth="1"/>
    <col min="12288" max="12288" width="18.125" style="1" bestFit="1" customWidth="1"/>
    <col min="12289" max="12289" width="11.125" style="1" bestFit="1" customWidth="1"/>
    <col min="12290" max="12291" width="16.375" style="1" customWidth="1"/>
    <col min="12292" max="12292" width="8.25" style="1" customWidth="1"/>
    <col min="12293" max="12293" width="12.125" style="1" bestFit="1" customWidth="1"/>
    <col min="12294" max="12295" width="9" style="1"/>
    <col min="12296" max="12296" width="13.625" style="1" bestFit="1" customWidth="1"/>
    <col min="12297" max="12534" width="9" style="1"/>
    <col min="12535" max="12536" width="9" style="1" customWidth="1"/>
    <col min="12537" max="12537" width="28.625" style="1" customWidth="1"/>
    <col min="12538" max="12538" width="12.75" style="1" customWidth="1"/>
    <col min="12539" max="12539" width="5.75" style="1" customWidth="1"/>
    <col min="12540" max="12540" width="18" style="1" customWidth="1"/>
    <col min="12541" max="12543" width="16.375" style="1" customWidth="1"/>
    <col min="12544" max="12544" width="18.125" style="1" bestFit="1" customWidth="1"/>
    <col min="12545" max="12545" width="11.125" style="1" bestFit="1" customWidth="1"/>
    <col min="12546" max="12547" width="16.375" style="1" customWidth="1"/>
    <col min="12548" max="12548" width="8.25" style="1" customWidth="1"/>
    <col min="12549" max="12549" width="12.125" style="1" bestFit="1" customWidth="1"/>
    <col min="12550" max="12551" width="9" style="1"/>
    <col min="12552" max="12552" width="13.625" style="1" bestFit="1" customWidth="1"/>
    <col min="12553" max="12790" width="9" style="1"/>
    <col min="12791" max="12792" width="9" style="1" customWidth="1"/>
    <col min="12793" max="12793" width="28.625" style="1" customWidth="1"/>
    <col min="12794" max="12794" width="12.75" style="1" customWidth="1"/>
    <col min="12795" max="12795" width="5.75" style="1" customWidth="1"/>
    <col min="12796" max="12796" width="18" style="1" customWidth="1"/>
    <col min="12797" max="12799" width="16.375" style="1" customWidth="1"/>
    <col min="12800" max="12800" width="18.125" style="1" bestFit="1" customWidth="1"/>
    <col min="12801" max="12801" width="11.125" style="1" bestFit="1" customWidth="1"/>
    <col min="12802" max="12803" width="16.375" style="1" customWidth="1"/>
    <col min="12804" max="12804" width="8.25" style="1" customWidth="1"/>
    <col min="12805" max="12805" width="12.125" style="1" bestFit="1" customWidth="1"/>
    <col min="12806" max="12807" width="9" style="1"/>
    <col min="12808" max="12808" width="13.625" style="1" bestFit="1" customWidth="1"/>
    <col min="12809" max="13046" width="9" style="1"/>
    <col min="13047" max="13048" width="9" style="1" customWidth="1"/>
    <col min="13049" max="13049" width="28.625" style="1" customWidth="1"/>
    <col min="13050" max="13050" width="12.75" style="1" customWidth="1"/>
    <col min="13051" max="13051" width="5.75" style="1" customWidth="1"/>
    <col min="13052" max="13052" width="18" style="1" customWidth="1"/>
    <col min="13053" max="13055" width="16.375" style="1" customWidth="1"/>
    <col min="13056" max="13056" width="18.125" style="1" bestFit="1" customWidth="1"/>
    <col min="13057" max="13057" width="11.125" style="1" bestFit="1" customWidth="1"/>
    <col min="13058" max="13059" width="16.375" style="1" customWidth="1"/>
    <col min="13060" max="13060" width="8.25" style="1" customWidth="1"/>
    <col min="13061" max="13061" width="12.125" style="1" bestFit="1" customWidth="1"/>
    <col min="13062" max="13063" width="9" style="1"/>
    <col min="13064" max="13064" width="13.625" style="1" bestFit="1" customWidth="1"/>
    <col min="13065" max="13302" width="9" style="1"/>
    <col min="13303" max="13304" width="9" style="1" customWidth="1"/>
    <col min="13305" max="13305" width="28.625" style="1" customWidth="1"/>
    <col min="13306" max="13306" width="12.75" style="1" customWidth="1"/>
    <col min="13307" max="13307" width="5.75" style="1" customWidth="1"/>
    <col min="13308" max="13308" width="18" style="1" customWidth="1"/>
    <col min="13309" max="13311" width="16.375" style="1" customWidth="1"/>
    <col min="13312" max="13312" width="18.125" style="1" bestFit="1" customWidth="1"/>
    <col min="13313" max="13313" width="11.125" style="1" bestFit="1" customWidth="1"/>
    <col min="13314" max="13315" width="16.375" style="1" customWidth="1"/>
    <col min="13316" max="13316" width="8.25" style="1" customWidth="1"/>
    <col min="13317" max="13317" width="12.125" style="1" bestFit="1" customWidth="1"/>
    <col min="13318" max="13319" width="9" style="1"/>
    <col min="13320" max="13320" width="13.625" style="1" bestFit="1" customWidth="1"/>
    <col min="13321" max="13558" width="9" style="1"/>
    <col min="13559" max="13560" width="9" style="1" customWidth="1"/>
    <col min="13561" max="13561" width="28.625" style="1" customWidth="1"/>
    <col min="13562" max="13562" width="12.75" style="1" customWidth="1"/>
    <col min="13563" max="13563" width="5.75" style="1" customWidth="1"/>
    <col min="13564" max="13564" width="18" style="1" customWidth="1"/>
    <col min="13565" max="13567" width="16.375" style="1" customWidth="1"/>
    <col min="13568" max="13568" width="18.125" style="1" bestFit="1" customWidth="1"/>
    <col min="13569" max="13569" width="11.125" style="1" bestFit="1" customWidth="1"/>
    <col min="13570" max="13571" width="16.375" style="1" customWidth="1"/>
    <col min="13572" max="13572" width="8.25" style="1" customWidth="1"/>
    <col min="13573" max="13573" width="12.125" style="1" bestFit="1" customWidth="1"/>
    <col min="13574" max="13575" width="9" style="1"/>
    <col min="13576" max="13576" width="13.625" style="1" bestFit="1" customWidth="1"/>
    <col min="13577" max="13814" width="9" style="1"/>
    <col min="13815" max="13816" width="9" style="1" customWidth="1"/>
    <col min="13817" max="13817" width="28.625" style="1" customWidth="1"/>
    <col min="13818" max="13818" width="12.75" style="1" customWidth="1"/>
    <col min="13819" max="13819" width="5.75" style="1" customWidth="1"/>
    <col min="13820" max="13820" width="18" style="1" customWidth="1"/>
    <col min="13821" max="13823" width="16.375" style="1" customWidth="1"/>
    <col min="13824" max="13824" width="18.125" style="1" bestFit="1" customWidth="1"/>
    <col min="13825" max="13825" width="11.125" style="1" bestFit="1" customWidth="1"/>
    <col min="13826" max="13827" width="16.375" style="1" customWidth="1"/>
    <col min="13828" max="13828" width="8.25" style="1" customWidth="1"/>
    <col min="13829" max="13829" width="12.125" style="1" bestFit="1" customWidth="1"/>
    <col min="13830" max="13831" width="9" style="1"/>
    <col min="13832" max="13832" width="13.625" style="1" bestFit="1" customWidth="1"/>
    <col min="13833" max="14070" width="9" style="1"/>
    <col min="14071" max="14072" width="9" style="1" customWidth="1"/>
    <col min="14073" max="14073" width="28.625" style="1" customWidth="1"/>
    <col min="14074" max="14074" width="12.75" style="1" customWidth="1"/>
    <col min="14075" max="14075" width="5.75" style="1" customWidth="1"/>
    <col min="14076" max="14076" width="18" style="1" customWidth="1"/>
    <col min="14077" max="14079" width="16.375" style="1" customWidth="1"/>
    <col min="14080" max="14080" width="18.125" style="1" bestFit="1" customWidth="1"/>
    <col min="14081" max="14081" width="11.125" style="1" bestFit="1" customWidth="1"/>
    <col min="14082" max="14083" width="16.375" style="1" customWidth="1"/>
    <col min="14084" max="14084" width="8.25" style="1" customWidth="1"/>
    <col min="14085" max="14085" width="12.125" style="1" bestFit="1" customWidth="1"/>
    <col min="14086" max="14087" width="9" style="1"/>
    <col min="14088" max="14088" width="13.625" style="1" bestFit="1" customWidth="1"/>
    <col min="14089" max="14326" width="9" style="1"/>
    <col min="14327" max="14328" width="9" style="1" customWidth="1"/>
    <col min="14329" max="14329" width="28.625" style="1" customWidth="1"/>
    <col min="14330" max="14330" width="12.75" style="1" customWidth="1"/>
    <col min="14331" max="14331" width="5.75" style="1" customWidth="1"/>
    <col min="14332" max="14332" width="18" style="1" customWidth="1"/>
    <col min="14333" max="14335" width="16.375" style="1" customWidth="1"/>
    <col min="14336" max="14336" width="18.125" style="1" bestFit="1" customWidth="1"/>
    <col min="14337" max="14337" width="11.125" style="1" bestFit="1" customWidth="1"/>
    <col min="14338" max="14339" width="16.375" style="1" customWidth="1"/>
    <col min="14340" max="14340" width="8.25" style="1" customWidth="1"/>
    <col min="14341" max="14341" width="12.125" style="1" bestFit="1" customWidth="1"/>
    <col min="14342" max="14343" width="9" style="1"/>
    <col min="14344" max="14344" width="13.625" style="1" bestFit="1" customWidth="1"/>
    <col min="14345" max="14582" width="9" style="1"/>
    <col min="14583" max="14584" width="9" style="1" customWidth="1"/>
    <col min="14585" max="14585" width="28.625" style="1" customWidth="1"/>
    <col min="14586" max="14586" width="12.75" style="1" customWidth="1"/>
    <col min="14587" max="14587" width="5.75" style="1" customWidth="1"/>
    <col min="14588" max="14588" width="18" style="1" customWidth="1"/>
    <col min="14589" max="14591" width="16.375" style="1" customWidth="1"/>
    <col min="14592" max="14592" width="18.125" style="1" bestFit="1" customWidth="1"/>
    <col min="14593" max="14593" width="11.125" style="1" bestFit="1" customWidth="1"/>
    <col min="14594" max="14595" width="16.375" style="1" customWidth="1"/>
    <col min="14596" max="14596" width="8.25" style="1" customWidth="1"/>
    <col min="14597" max="14597" width="12.125" style="1" bestFit="1" customWidth="1"/>
    <col min="14598" max="14599" width="9" style="1"/>
    <col min="14600" max="14600" width="13.625" style="1" bestFit="1" customWidth="1"/>
    <col min="14601" max="14838" width="9" style="1"/>
    <col min="14839" max="14840" width="9" style="1" customWidth="1"/>
    <col min="14841" max="14841" width="28.625" style="1" customWidth="1"/>
    <col min="14842" max="14842" width="12.75" style="1" customWidth="1"/>
    <col min="14843" max="14843" width="5.75" style="1" customWidth="1"/>
    <col min="14844" max="14844" width="18" style="1" customWidth="1"/>
    <col min="14845" max="14847" width="16.375" style="1" customWidth="1"/>
    <col min="14848" max="14848" width="18.125" style="1" bestFit="1" customWidth="1"/>
    <col min="14849" max="14849" width="11.125" style="1" bestFit="1" customWidth="1"/>
    <col min="14850" max="14851" width="16.375" style="1" customWidth="1"/>
    <col min="14852" max="14852" width="8.25" style="1" customWidth="1"/>
    <col min="14853" max="14853" width="12.125" style="1" bestFit="1" customWidth="1"/>
    <col min="14854" max="14855" width="9" style="1"/>
    <col min="14856" max="14856" width="13.625" style="1" bestFit="1" customWidth="1"/>
    <col min="14857" max="15094" width="9" style="1"/>
    <col min="15095" max="15096" width="9" style="1" customWidth="1"/>
    <col min="15097" max="15097" width="28.625" style="1" customWidth="1"/>
    <col min="15098" max="15098" width="12.75" style="1" customWidth="1"/>
    <col min="15099" max="15099" width="5.75" style="1" customWidth="1"/>
    <col min="15100" max="15100" width="18" style="1" customWidth="1"/>
    <col min="15101" max="15103" width="16.375" style="1" customWidth="1"/>
    <col min="15104" max="15104" width="18.125" style="1" bestFit="1" customWidth="1"/>
    <col min="15105" max="15105" width="11.125" style="1" bestFit="1" customWidth="1"/>
    <col min="15106" max="15107" width="16.375" style="1" customWidth="1"/>
    <col min="15108" max="15108" width="8.25" style="1" customWidth="1"/>
    <col min="15109" max="15109" width="12.125" style="1" bestFit="1" customWidth="1"/>
    <col min="15110" max="15111" width="9" style="1"/>
    <col min="15112" max="15112" width="13.625" style="1" bestFit="1" customWidth="1"/>
    <col min="15113" max="15350" width="9" style="1"/>
    <col min="15351" max="15352" width="9" style="1" customWidth="1"/>
    <col min="15353" max="15353" width="28.625" style="1" customWidth="1"/>
    <col min="15354" max="15354" width="12.75" style="1" customWidth="1"/>
    <col min="15355" max="15355" width="5.75" style="1" customWidth="1"/>
    <col min="15356" max="15356" width="18" style="1" customWidth="1"/>
    <col min="15357" max="15359" width="16.375" style="1" customWidth="1"/>
    <col min="15360" max="15360" width="18.125" style="1" bestFit="1" customWidth="1"/>
    <col min="15361" max="15361" width="11.125" style="1" bestFit="1" customWidth="1"/>
    <col min="15362" max="15363" width="16.375" style="1" customWidth="1"/>
    <col min="15364" max="15364" width="8.25" style="1" customWidth="1"/>
    <col min="15365" max="15365" width="12.125" style="1" bestFit="1" customWidth="1"/>
    <col min="15366" max="15367" width="9" style="1"/>
    <col min="15368" max="15368" width="13.625" style="1" bestFit="1" customWidth="1"/>
    <col min="15369" max="15606" width="9" style="1"/>
    <col min="15607" max="15608" width="9" style="1" customWidth="1"/>
    <col min="15609" max="15609" width="28.625" style="1" customWidth="1"/>
    <col min="15610" max="15610" width="12.75" style="1" customWidth="1"/>
    <col min="15611" max="15611" width="5.75" style="1" customWidth="1"/>
    <col min="15612" max="15612" width="18" style="1" customWidth="1"/>
    <col min="15613" max="15615" width="16.375" style="1" customWidth="1"/>
    <col min="15616" max="15616" width="18.125" style="1" bestFit="1" customWidth="1"/>
    <col min="15617" max="15617" width="11.125" style="1" bestFit="1" customWidth="1"/>
    <col min="15618" max="15619" width="16.375" style="1" customWidth="1"/>
    <col min="15620" max="15620" width="8.25" style="1" customWidth="1"/>
    <col min="15621" max="15621" width="12.125" style="1" bestFit="1" customWidth="1"/>
    <col min="15622" max="15623" width="9" style="1"/>
    <col min="15624" max="15624" width="13.625" style="1" bestFit="1" customWidth="1"/>
    <col min="15625" max="15862" width="9" style="1"/>
    <col min="15863" max="15864" width="9" style="1" customWidth="1"/>
    <col min="15865" max="15865" width="28.625" style="1" customWidth="1"/>
    <col min="15866" max="15866" width="12.75" style="1" customWidth="1"/>
    <col min="15867" max="15867" width="5.75" style="1" customWidth="1"/>
    <col min="15868" max="15868" width="18" style="1" customWidth="1"/>
    <col min="15869" max="15871" width="16.375" style="1" customWidth="1"/>
    <col min="15872" max="15872" width="18.125" style="1" bestFit="1" customWidth="1"/>
    <col min="15873" max="15873" width="11.125" style="1" bestFit="1" customWidth="1"/>
    <col min="15874" max="15875" width="16.375" style="1" customWidth="1"/>
    <col min="15876" max="15876" width="8.25" style="1" customWidth="1"/>
    <col min="15877" max="15877" width="12.125" style="1" bestFit="1" customWidth="1"/>
    <col min="15878" max="15879" width="9" style="1"/>
    <col min="15880" max="15880" width="13.625" style="1" bestFit="1" customWidth="1"/>
    <col min="15881" max="16118" width="9" style="1"/>
    <col min="16119" max="16120" width="9" style="1" customWidth="1"/>
    <col min="16121" max="16121" width="28.625" style="1" customWidth="1"/>
    <col min="16122" max="16122" width="12.75" style="1" customWidth="1"/>
    <col min="16123" max="16123" width="5.75" style="1" customWidth="1"/>
    <col min="16124" max="16124" width="18" style="1" customWidth="1"/>
    <col min="16125" max="16127" width="16.375" style="1" customWidth="1"/>
    <col min="16128" max="16128" width="18.125" style="1" bestFit="1" customWidth="1"/>
    <col min="16129" max="16129" width="11.125" style="1" bestFit="1" customWidth="1"/>
    <col min="16130" max="16131" width="16.375" style="1" customWidth="1"/>
    <col min="16132" max="16132" width="8.25" style="1" customWidth="1"/>
    <col min="16133" max="16133" width="12.125" style="1" bestFit="1" customWidth="1"/>
    <col min="16134" max="16135" width="9" style="1"/>
    <col min="16136" max="16136" width="13.625" style="1" bestFit="1" customWidth="1"/>
    <col min="16137" max="16384" width="9" style="1"/>
  </cols>
  <sheetData>
    <row r="1" spans="1:8" ht="47.25" hidden="1" customHeight="1">
      <c r="A1" s="397" t="s">
        <v>19</v>
      </c>
      <c r="B1" s="397"/>
      <c r="C1" s="397"/>
      <c r="D1" s="397"/>
      <c r="E1" s="397"/>
      <c r="F1" s="397"/>
      <c r="G1" s="397"/>
    </row>
    <row r="2" spans="1:8" ht="7.5" hidden="1" customHeight="1"/>
    <row r="3" spans="1:8" ht="15" customHeight="1">
      <c r="A3" s="398" t="s">
        <v>20</v>
      </c>
      <c r="B3" s="398" t="s">
        <v>21</v>
      </c>
      <c r="C3" s="399" t="s">
        <v>22</v>
      </c>
      <c r="D3" s="399" t="s">
        <v>23</v>
      </c>
      <c r="E3" s="399" t="s">
        <v>24</v>
      </c>
      <c r="F3" s="399" t="s">
        <v>25</v>
      </c>
      <c r="G3" s="396" t="s">
        <v>26</v>
      </c>
      <c r="H3" s="396" t="s">
        <v>27</v>
      </c>
    </row>
    <row r="4" spans="1:8" ht="15" customHeight="1">
      <c r="A4" s="398"/>
      <c r="B4" s="398"/>
      <c r="C4" s="399"/>
      <c r="D4" s="399"/>
      <c r="E4" s="399"/>
      <c r="F4" s="399"/>
      <c r="G4" s="396"/>
      <c r="H4" s="396"/>
    </row>
    <row r="5" spans="1:8" ht="11.25" hidden="1" customHeight="1">
      <c r="A5" s="398"/>
      <c r="B5" s="398"/>
      <c r="C5" s="399"/>
      <c r="D5" s="399"/>
      <c r="E5" s="399"/>
      <c r="F5" s="399"/>
      <c r="G5" s="396"/>
      <c r="H5" s="396"/>
    </row>
    <row r="6" spans="1:8" ht="11.25" hidden="1" customHeight="1">
      <c r="A6" s="398"/>
      <c r="B6" s="398"/>
      <c r="C6" s="399"/>
      <c r="D6" s="399"/>
      <c r="E6" s="399"/>
      <c r="F6" s="399"/>
      <c r="G6" s="396"/>
      <c r="H6" s="396"/>
    </row>
    <row r="7" spans="1:8" ht="23.25" customHeight="1">
      <c r="A7" s="6" t="s">
        <v>28</v>
      </c>
      <c r="B7" s="7"/>
      <c r="C7" s="8"/>
      <c r="D7" s="8"/>
      <c r="E7" s="8"/>
      <c r="F7" s="8"/>
      <c r="G7" s="9"/>
      <c r="H7" s="10"/>
    </row>
    <row r="8" spans="1:8" ht="23.25" customHeight="1">
      <c r="A8" s="11" t="s">
        <v>29</v>
      </c>
      <c r="B8" s="12">
        <f t="shared" ref="B8:B37" si="0">C8/$C$38</f>
        <v>2.8101274618374906E-2</v>
      </c>
      <c r="C8" s="8">
        <f t="shared" ref="C8:C37" si="1">D8+E8+F8</f>
        <v>1761347476</v>
      </c>
      <c r="D8" s="8">
        <v>509335666</v>
      </c>
      <c r="E8" s="8">
        <v>749735252</v>
      </c>
      <c r="F8" s="8">
        <v>502276558</v>
      </c>
      <c r="G8" s="13">
        <f t="shared" ref="G8:G37" si="2">RANK(C8,$C$8:$C$37,0)</f>
        <v>20</v>
      </c>
      <c r="H8" s="10"/>
    </row>
    <row r="9" spans="1:8" ht="23.25" customHeight="1">
      <c r="A9" s="11" t="s">
        <v>30</v>
      </c>
      <c r="B9" s="12">
        <f t="shared" si="0"/>
        <v>2.8101274618374906E-2</v>
      </c>
      <c r="C9" s="8">
        <f t="shared" si="1"/>
        <v>1761347476</v>
      </c>
      <c r="D9" s="8">
        <v>509335666</v>
      </c>
      <c r="E9" s="8">
        <v>749735252</v>
      </c>
      <c r="F9" s="8">
        <v>502276558</v>
      </c>
      <c r="G9" s="13">
        <f>RANK(C9,$C$8:$C$37,0)+1</f>
        <v>21</v>
      </c>
      <c r="H9" s="10"/>
    </row>
    <row r="10" spans="1:8" ht="23.25" customHeight="1">
      <c r="A10" s="11" t="s">
        <v>31</v>
      </c>
      <c r="B10" s="12">
        <f t="shared" si="0"/>
        <v>3.6312256328132543E-2</v>
      </c>
      <c r="C10" s="8">
        <f t="shared" si="1"/>
        <v>2276000000</v>
      </c>
      <c r="D10" s="8">
        <v>693800000</v>
      </c>
      <c r="E10" s="8">
        <v>521720000</v>
      </c>
      <c r="F10" s="8">
        <v>1060480000</v>
      </c>
      <c r="G10" s="13">
        <f t="shared" si="2"/>
        <v>7</v>
      </c>
      <c r="H10" s="10"/>
    </row>
    <row r="11" spans="1:8" ht="23.25" customHeight="1">
      <c r="A11" s="11" t="s">
        <v>0</v>
      </c>
      <c r="B11" s="12">
        <f t="shared" si="0"/>
        <v>3.5769097789429355E-2</v>
      </c>
      <c r="C11" s="8">
        <f t="shared" si="1"/>
        <v>2241955604</v>
      </c>
      <c r="D11" s="8">
        <v>249958338</v>
      </c>
      <c r="E11" s="8">
        <v>1759202250</v>
      </c>
      <c r="F11" s="8">
        <v>232795016</v>
      </c>
      <c r="G11" s="13">
        <f t="shared" si="2"/>
        <v>8</v>
      </c>
      <c r="H11" s="14"/>
    </row>
    <row r="12" spans="1:8" ht="23.25" customHeight="1">
      <c r="A12" s="11" t="s">
        <v>1</v>
      </c>
      <c r="B12" s="12">
        <f t="shared" si="0"/>
        <v>3.5769097789429355E-2</v>
      </c>
      <c r="C12" s="8">
        <f t="shared" si="1"/>
        <v>2241955604</v>
      </c>
      <c r="D12" s="8">
        <v>249958338</v>
      </c>
      <c r="E12" s="8">
        <v>1759202250</v>
      </c>
      <c r="F12" s="8">
        <v>232795016</v>
      </c>
      <c r="G12" s="13">
        <f>RANK(C12,$C$8:$C$37,0)+1</f>
        <v>9</v>
      </c>
      <c r="H12" s="10"/>
    </row>
    <row r="13" spans="1:8" ht="23.25" customHeight="1">
      <c r="A13" s="11" t="s">
        <v>2</v>
      </c>
      <c r="B13" s="12">
        <f t="shared" si="0"/>
        <v>3.5769097789429355E-2</v>
      </c>
      <c r="C13" s="8">
        <f t="shared" si="1"/>
        <v>2241955604</v>
      </c>
      <c r="D13" s="8">
        <v>249958338</v>
      </c>
      <c r="E13" s="8">
        <v>1759202250</v>
      </c>
      <c r="F13" s="8">
        <v>232795016</v>
      </c>
      <c r="G13" s="13">
        <f>RANK(C13,$C$8:$C$37,0)+2</f>
        <v>10</v>
      </c>
      <c r="H13" s="10"/>
    </row>
    <row r="14" spans="1:8" ht="23.25" customHeight="1">
      <c r="A14" s="11" t="s">
        <v>3</v>
      </c>
      <c r="B14" s="12">
        <f t="shared" si="0"/>
        <v>3.5769097789429355E-2</v>
      </c>
      <c r="C14" s="8">
        <f t="shared" si="1"/>
        <v>2241955604</v>
      </c>
      <c r="D14" s="8">
        <v>249958338</v>
      </c>
      <c r="E14" s="8">
        <v>1759202250</v>
      </c>
      <c r="F14" s="8">
        <v>232795016</v>
      </c>
      <c r="G14" s="13">
        <f>RANK(C14,$C$8:$C$37,0)+3</f>
        <v>11</v>
      </c>
      <c r="H14" s="10"/>
    </row>
    <row r="15" spans="1:8" ht="23.25" customHeight="1">
      <c r="A15" s="11" t="s">
        <v>4</v>
      </c>
      <c r="B15" s="12">
        <f t="shared" si="0"/>
        <v>3.5769097789429355E-2</v>
      </c>
      <c r="C15" s="8">
        <f t="shared" si="1"/>
        <v>2241955604</v>
      </c>
      <c r="D15" s="8">
        <v>249958338</v>
      </c>
      <c r="E15" s="8">
        <v>1759202250</v>
      </c>
      <c r="F15" s="8">
        <v>232795016</v>
      </c>
      <c r="G15" s="13">
        <f>RANK(C15,$C$8:$C$37,0)+4</f>
        <v>12</v>
      </c>
      <c r="H15" s="10"/>
    </row>
    <row r="16" spans="1:8" ht="23.25" customHeight="1">
      <c r="A16" s="11" t="s">
        <v>5</v>
      </c>
      <c r="B16" s="12">
        <f t="shared" si="0"/>
        <v>3.5769097789429355E-2</v>
      </c>
      <c r="C16" s="8">
        <f t="shared" si="1"/>
        <v>2241955604</v>
      </c>
      <c r="D16" s="8">
        <v>249958338</v>
      </c>
      <c r="E16" s="8">
        <v>1759202250</v>
      </c>
      <c r="F16" s="8">
        <v>232795016</v>
      </c>
      <c r="G16" s="13">
        <f>RANK(C16,$C$8:$C$37,0)+5</f>
        <v>13</v>
      </c>
      <c r="H16" s="10"/>
    </row>
    <row r="17" spans="1:8" ht="23.25" customHeight="1">
      <c r="A17" s="11" t="s">
        <v>6</v>
      </c>
      <c r="B17" s="12">
        <f t="shared" si="0"/>
        <v>3.5769097789429355E-2</v>
      </c>
      <c r="C17" s="8">
        <f t="shared" si="1"/>
        <v>2241955604</v>
      </c>
      <c r="D17" s="8">
        <v>249958338</v>
      </c>
      <c r="E17" s="8">
        <v>1759202250</v>
      </c>
      <c r="F17" s="8">
        <v>232795016</v>
      </c>
      <c r="G17" s="13">
        <f>RANK(C17,$C$8:$C$37,0)+6</f>
        <v>14</v>
      </c>
      <c r="H17" s="10"/>
    </row>
    <row r="18" spans="1:8" ht="23.25" customHeight="1">
      <c r="A18" s="11" t="s">
        <v>7</v>
      </c>
      <c r="B18" s="12">
        <f t="shared" si="0"/>
        <v>3.5769097789429355E-2</v>
      </c>
      <c r="C18" s="8">
        <f t="shared" si="1"/>
        <v>2241955604</v>
      </c>
      <c r="D18" s="8">
        <v>249958338</v>
      </c>
      <c r="E18" s="8">
        <v>1759202250</v>
      </c>
      <c r="F18" s="8">
        <v>232795016</v>
      </c>
      <c r="G18" s="13">
        <f>RANK(C18,$C$8:$C$37,0)+7</f>
        <v>15</v>
      </c>
      <c r="H18" s="10"/>
    </row>
    <row r="19" spans="1:8" ht="23.25" customHeight="1">
      <c r="A19" s="11" t="s">
        <v>8</v>
      </c>
      <c r="B19" s="12">
        <f t="shared" si="0"/>
        <v>3.5769097789429355E-2</v>
      </c>
      <c r="C19" s="8">
        <f t="shared" si="1"/>
        <v>2241955604</v>
      </c>
      <c r="D19" s="8">
        <v>249958338</v>
      </c>
      <c r="E19" s="8">
        <v>1759202250</v>
      </c>
      <c r="F19" s="8">
        <v>232795016</v>
      </c>
      <c r="G19" s="13">
        <f>RANK(C19,$C$8:$C$37,0)+8</f>
        <v>16</v>
      </c>
      <c r="H19" s="10"/>
    </row>
    <row r="20" spans="1:8" ht="23.25" customHeight="1">
      <c r="A20" s="11" t="s">
        <v>32</v>
      </c>
      <c r="B20" s="12">
        <f t="shared" si="0"/>
        <v>3.4253535093501139E-2</v>
      </c>
      <c r="C20" s="8">
        <f t="shared" si="1"/>
        <v>2146962314</v>
      </c>
      <c r="D20" s="8">
        <v>0</v>
      </c>
      <c r="E20" s="8">
        <v>2084431322</v>
      </c>
      <c r="F20" s="8">
        <v>62530992</v>
      </c>
      <c r="G20" s="13">
        <f t="shared" si="2"/>
        <v>18</v>
      </c>
      <c r="H20" s="10"/>
    </row>
    <row r="21" spans="1:8" ht="23.25" customHeight="1">
      <c r="A21" s="11" t="s">
        <v>33</v>
      </c>
      <c r="B21" s="12">
        <f t="shared" si="0"/>
        <v>1.8530990403237274E-2</v>
      </c>
      <c r="C21" s="8">
        <f t="shared" si="1"/>
        <v>1161495826</v>
      </c>
      <c r="D21" s="8">
        <v>0</v>
      </c>
      <c r="E21" s="8">
        <v>1127670179</v>
      </c>
      <c r="F21" s="8">
        <v>33825647</v>
      </c>
      <c r="G21" s="13">
        <f t="shared" si="2"/>
        <v>26</v>
      </c>
      <c r="H21" s="10"/>
    </row>
    <row r="22" spans="1:8" ht="23.25" customHeight="1">
      <c r="A22" s="11" t="s">
        <v>34</v>
      </c>
      <c r="B22" s="12">
        <f t="shared" si="0"/>
        <v>3.9890440906588873E-2</v>
      </c>
      <c r="C22" s="8">
        <f t="shared" si="1"/>
        <v>2500275463</v>
      </c>
      <c r="D22" s="8">
        <v>226145339</v>
      </c>
      <c r="E22" s="8">
        <v>2148401809</v>
      </c>
      <c r="F22" s="8">
        <v>125728315</v>
      </c>
      <c r="G22" s="13">
        <f t="shared" si="2"/>
        <v>5</v>
      </c>
      <c r="H22" s="10"/>
    </row>
    <row r="23" spans="1:8" ht="23.25" customHeight="1">
      <c r="A23" s="11" t="s">
        <v>35</v>
      </c>
      <c r="B23" s="12">
        <f t="shared" si="0"/>
        <v>3.6483890467497178E-2</v>
      </c>
      <c r="C23" s="8">
        <f t="shared" si="1"/>
        <v>2286757781</v>
      </c>
      <c r="D23" s="8">
        <v>1780107290</v>
      </c>
      <c r="E23" s="8">
        <v>242680317</v>
      </c>
      <c r="F23" s="8">
        <v>263970174</v>
      </c>
      <c r="G23" s="13">
        <f t="shared" si="2"/>
        <v>6</v>
      </c>
      <c r="H23" s="10"/>
    </row>
    <row r="24" spans="1:8" ht="23.25" customHeight="1">
      <c r="A24" s="11" t="s">
        <v>36</v>
      </c>
      <c r="B24" s="12">
        <f t="shared" si="0"/>
        <v>2.6465986999087289E-2</v>
      </c>
      <c r="C24" s="8">
        <f t="shared" si="1"/>
        <v>1658850000</v>
      </c>
      <c r="D24" s="8">
        <v>0</v>
      </c>
      <c r="E24" s="8">
        <v>0</v>
      </c>
      <c r="F24" s="8">
        <v>1658850000</v>
      </c>
      <c r="G24" s="13">
        <f t="shared" si="2"/>
        <v>22</v>
      </c>
      <c r="H24" s="10"/>
    </row>
    <row r="25" spans="1:8" ht="23.25" customHeight="1">
      <c r="A25" s="11" t="s">
        <v>37</v>
      </c>
      <c r="B25" s="12">
        <f t="shared" si="0"/>
        <v>3.509230172350572E-2</v>
      </c>
      <c r="C25" s="8">
        <f t="shared" si="1"/>
        <v>2199535000</v>
      </c>
      <c r="D25" s="8">
        <v>0</v>
      </c>
      <c r="E25" s="8">
        <v>0</v>
      </c>
      <c r="F25" s="8">
        <v>2199535000</v>
      </c>
      <c r="G25" s="13">
        <f t="shared" si="2"/>
        <v>17</v>
      </c>
      <c r="H25" s="10"/>
    </row>
    <row r="26" spans="1:8" ht="23.25" customHeight="1">
      <c r="A26" s="11" t="s">
        <v>38</v>
      </c>
      <c r="B26" s="12">
        <f t="shared" si="0"/>
        <v>3.010602567713817E-2</v>
      </c>
      <c r="C26" s="8">
        <f t="shared" si="1"/>
        <v>1887002389</v>
      </c>
      <c r="D26" s="8">
        <v>38568933</v>
      </c>
      <c r="E26" s="8">
        <v>58518054</v>
      </c>
      <c r="F26" s="8">
        <v>1789915402</v>
      </c>
      <c r="G26" s="13">
        <f t="shared" si="2"/>
        <v>19</v>
      </c>
      <c r="H26" s="10"/>
    </row>
    <row r="27" spans="1:8" ht="23.25" customHeight="1">
      <c r="A27" s="11" t="s">
        <v>39</v>
      </c>
      <c r="B27" s="12">
        <f t="shared" si="0"/>
        <v>2.2065412713956876E-2</v>
      </c>
      <c r="C27" s="8">
        <f t="shared" si="1"/>
        <v>1383028333</v>
      </c>
      <c r="D27" s="8">
        <v>40141748</v>
      </c>
      <c r="E27" s="8">
        <v>1342886585</v>
      </c>
      <c r="F27" s="8">
        <v>0</v>
      </c>
      <c r="G27" s="13">
        <f t="shared" si="2"/>
        <v>25</v>
      </c>
      <c r="H27" s="10"/>
    </row>
    <row r="28" spans="1:8" ht="23.25" customHeight="1">
      <c r="A28" s="11" t="s">
        <v>9</v>
      </c>
      <c r="B28" s="12">
        <f t="shared" si="0"/>
        <v>6.1225257628352951E-3</v>
      </c>
      <c r="C28" s="8">
        <f t="shared" si="1"/>
        <v>383751109</v>
      </c>
      <c r="D28" s="8">
        <v>92588345</v>
      </c>
      <c r="E28" s="8">
        <v>130030818</v>
      </c>
      <c r="F28" s="8">
        <v>161131946</v>
      </c>
      <c r="G28" s="13">
        <f t="shared" si="2"/>
        <v>30</v>
      </c>
      <c r="H28" s="10"/>
    </row>
    <row r="29" spans="1:8" ht="23.25" customHeight="1">
      <c r="A29" s="11" t="s">
        <v>10</v>
      </c>
      <c r="B29" s="12">
        <f t="shared" si="0"/>
        <v>1.3977321922350265E-2</v>
      </c>
      <c r="C29" s="8">
        <f t="shared" si="1"/>
        <v>876078435</v>
      </c>
      <c r="D29" s="8">
        <v>458550775</v>
      </c>
      <c r="E29" s="8">
        <v>403766226</v>
      </c>
      <c r="F29" s="8">
        <v>13761434</v>
      </c>
      <c r="G29" s="13">
        <f t="shared" si="2"/>
        <v>27</v>
      </c>
      <c r="H29" s="10"/>
    </row>
    <row r="30" spans="1:8" ht="23.25" customHeight="1">
      <c r="A30" s="11" t="s">
        <v>12</v>
      </c>
      <c r="B30" s="12">
        <f t="shared" si="0"/>
        <v>6.8057782947147268E-3</v>
      </c>
      <c r="C30" s="8">
        <f t="shared" si="1"/>
        <v>426576395</v>
      </c>
      <c r="D30" s="8">
        <v>4605006</v>
      </c>
      <c r="E30" s="8">
        <v>37406855</v>
      </c>
      <c r="F30" s="8">
        <v>384564534</v>
      </c>
      <c r="G30" s="13">
        <f t="shared" si="2"/>
        <v>28</v>
      </c>
      <c r="H30" s="10"/>
    </row>
    <row r="31" spans="1:8" ht="23.25" customHeight="1">
      <c r="A31" s="11" t="s">
        <v>13</v>
      </c>
      <c r="B31" s="12">
        <f t="shared" si="0"/>
        <v>2.4377169876040709E-2</v>
      </c>
      <c r="C31" s="8">
        <f t="shared" si="1"/>
        <v>1527925947</v>
      </c>
      <c r="D31" s="8">
        <v>646701277</v>
      </c>
      <c r="E31" s="8">
        <v>528680673</v>
      </c>
      <c r="F31" s="8">
        <v>352543997</v>
      </c>
      <c r="G31" s="13">
        <f t="shared" si="2"/>
        <v>24</v>
      </c>
      <c r="H31" s="10"/>
    </row>
    <row r="32" spans="1:8" ht="23.25" customHeight="1">
      <c r="A32" s="11" t="s">
        <v>14</v>
      </c>
      <c r="B32" s="12">
        <f t="shared" si="0"/>
        <v>2.5875695885573435E-2</v>
      </c>
      <c r="C32" s="8">
        <f t="shared" si="1"/>
        <v>1621851402</v>
      </c>
      <c r="D32" s="8">
        <v>599274165</v>
      </c>
      <c r="E32" s="8">
        <v>649036515</v>
      </c>
      <c r="F32" s="8">
        <v>373540722</v>
      </c>
      <c r="G32" s="13">
        <f t="shared" si="2"/>
        <v>23</v>
      </c>
      <c r="H32" s="10"/>
    </row>
    <row r="33" spans="1:10" ht="23.25" customHeight="1">
      <c r="A33" s="11" t="s">
        <v>15</v>
      </c>
      <c r="B33" s="12">
        <f t="shared" si="0"/>
        <v>8.692504094199123E-2</v>
      </c>
      <c r="C33" s="8">
        <f t="shared" si="1"/>
        <v>5448336545</v>
      </c>
      <c r="D33" s="8">
        <v>0</v>
      </c>
      <c r="E33" s="8">
        <v>0</v>
      </c>
      <c r="F33" s="8">
        <v>5448336545</v>
      </c>
      <c r="G33" s="13">
        <f t="shared" si="2"/>
        <v>1</v>
      </c>
      <c r="H33" s="10"/>
    </row>
    <row r="34" spans="1:10" ht="23.25" customHeight="1">
      <c r="A34" s="11" t="s">
        <v>16</v>
      </c>
      <c r="B34" s="12">
        <f t="shared" si="0"/>
        <v>5.5460680889537324E-2</v>
      </c>
      <c r="C34" s="8">
        <f t="shared" si="1"/>
        <v>3476195711</v>
      </c>
      <c r="D34" s="8">
        <v>931872043</v>
      </c>
      <c r="E34" s="8">
        <v>1793546192</v>
      </c>
      <c r="F34" s="8">
        <v>750777476</v>
      </c>
      <c r="G34" s="13">
        <f t="shared" si="2"/>
        <v>4</v>
      </c>
      <c r="H34" s="10"/>
    </row>
    <row r="35" spans="1:10" ht="23.25" customHeight="1">
      <c r="A35" s="11" t="s">
        <v>17</v>
      </c>
      <c r="B35" s="12">
        <f t="shared" si="0"/>
        <v>5.8351651485928913E-2</v>
      </c>
      <c r="C35" s="8">
        <f t="shared" si="1"/>
        <v>3657397590</v>
      </c>
      <c r="D35" s="8">
        <v>3657397590</v>
      </c>
      <c r="E35" s="8">
        <v>0</v>
      </c>
      <c r="F35" s="8">
        <v>0</v>
      </c>
      <c r="G35" s="13">
        <f t="shared" si="2"/>
        <v>2</v>
      </c>
      <c r="H35" s="10"/>
    </row>
    <row r="36" spans="1:10" ht="23.25" customHeight="1">
      <c r="A36" s="11" t="s">
        <v>18</v>
      </c>
      <c r="B36" s="12">
        <f t="shared" si="0"/>
        <v>5.8351651485928913E-2</v>
      </c>
      <c r="C36" s="8">
        <f t="shared" si="1"/>
        <v>3657397590</v>
      </c>
      <c r="D36" s="8">
        <v>3657397590</v>
      </c>
      <c r="E36" s="8">
        <v>0</v>
      </c>
      <c r="F36" s="8">
        <v>0</v>
      </c>
      <c r="G36" s="13">
        <f>RANK(C36,$C$8:$C$37,0)+1</f>
        <v>3</v>
      </c>
      <c r="H36" s="10"/>
    </row>
    <row r="37" spans="1:10" ht="23.25" customHeight="1">
      <c r="A37" s="11" t="s">
        <v>11</v>
      </c>
      <c r="B37" s="12">
        <f t="shared" si="0"/>
        <v>6.4272138008400967E-3</v>
      </c>
      <c r="C37" s="8">
        <f t="shared" si="1"/>
        <v>402848517</v>
      </c>
      <c r="D37" s="8">
        <v>129365275</v>
      </c>
      <c r="E37" s="8">
        <v>136325732</v>
      </c>
      <c r="F37" s="8">
        <v>137157510</v>
      </c>
      <c r="G37" s="13">
        <f t="shared" si="2"/>
        <v>29</v>
      </c>
      <c r="H37" s="10"/>
    </row>
    <row r="38" spans="1:10" ht="23.25" customHeight="1">
      <c r="A38" s="15" t="s">
        <v>40</v>
      </c>
      <c r="B38" s="16"/>
      <c r="C38" s="17">
        <f>SUM(C8:C37)</f>
        <v>62678561735</v>
      </c>
      <c r="D38" s="17">
        <f>SUM(D8:D37)</f>
        <v>16224811750</v>
      </c>
      <c r="E38" s="17">
        <f>SUM(E8:E37)</f>
        <v>28537392031</v>
      </c>
      <c r="F38" s="17">
        <f>SUM(F8:F37)</f>
        <v>17916357954</v>
      </c>
      <c r="G38" s="18"/>
      <c r="H38" s="19"/>
    </row>
    <row r="39" spans="1:10" s="23" customFormat="1">
      <c r="A39" s="20"/>
      <c r="B39" s="20"/>
      <c r="C39" s="21">
        <v>62678561735</v>
      </c>
      <c r="D39" s="4"/>
      <c r="E39" s="4"/>
      <c r="F39" s="4"/>
      <c r="G39" s="22"/>
      <c r="I39" s="24"/>
      <c r="J39" s="24"/>
    </row>
  </sheetData>
  <mergeCells count="9">
    <mergeCell ref="H3:H6"/>
    <mergeCell ref="A1:G1"/>
    <mergeCell ref="A3:A6"/>
    <mergeCell ref="B3:B6"/>
    <mergeCell ref="C3:C6"/>
    <mergeCell ref="D3:D6"/>
    <mergeCell ref="E3:E6"/>
    <mergeCell ref="F3:F6"/>
    <mergeCell ref="G3:G6"/>
  </mergeCells>
  <phoneticPr fontId="3" type="noConversion"/>
  <printOptions horizontalCentered="1"/>
  <pageMargins left="0.62992125984251968" right="0.62992125984251968" top="0.98425196850393704" bottom="0.74803149606299213" header="0.47244094488188981" footer="0.31496062992125984"/>
  <pageSetup paperSize="9" scale="60" fitToWidth="0" fitToHeight="0" orientation="landscape" r:id="rId1"/>
  <headerFooter>
    <oddHeader>&amp;L
울산지사 지상탱크 철거공사&amp;C&amp;"HY헤드라인M,굵게"&amp;18공종집계표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>
    <tabColor rgb="FFFF0000"/>
  </sheetPr>
  <dimension ref="A1:IZ471"/>
  <sheetViews>
    <sheetView tabSelected="1" view="pageBreakPreview" zoomScaleNormal="100" zoomScaleSheetLayoutView="100" zoomScalePageLayoutView="70" workbookViewId="0">
      <pane xSplit="4" ySplit="2" topLeftCell="E3" activePane="bottomRight" state="frozen"/>
      <selection activeCell="G218" sqref="G218"/>
      <selection pane="topRight" activeCell="G218" sqref="G218"/>
      <selection pane="bottomLeft" activeCell="G218" sqref="G218"/>
      <selection pane="bottomRight" activeCell="E4" sqref="E4"/>
    </sheetView>
  </sheetViews>
  <sheetFormatPr defaultRowHeight="19.5" customHeight="1"/>
  <cols>
    <col min="1" max="1" width="27.5" style="152" customWidth="1"/>
    <col min="2" max="2" width="11.25" style="153" customWidth="1"/>
    <col min="3" max="3" width="6.75" style="152" customWidth="1"/>
    <col min="4" max="4" width="4.625" style="152" customWidth="1"/>
    <col min="5" max="5" width="12.125" style="78" customWidth="1"/>
    <col min="6" max="6" width="14.375" style="78" customWidth="1"/>
    <col min="7" max="7" width="12.125" style="78" customWidth="1"/>
    <col min="8" max="8" width="14.375" style="78" customWidth="1"/>
    <col min="9" max="9" width="12.125" style="78" customWidth="1"/>
    <col min="10" max="10" width="14.375" style="78" customWidth="1"/>
    <col min="11" max="11" width="12.125" style="78" customWidth="1"/>
    <col min="12" max="12" width="14.375" style="78" customWidth="1"/>
    <col min="13" max="13" width="10.875" style="78" customWidth="1"/>
    <col min="14" max="14" width="12.625" style="78" bestFit="1" customWidth="1"/>
    <col min="15" max="15" width="9.75" style="78" bestFit="1" customWidth="1"/>
    <col min="16" max="16" width="9" style="78"/>
    <col min="17" max="17" width="20.375" style="78" customWidth="1"/>
    <col min="18" max="18" width="16.5" style="78" bestFit="1" customWidth="1"/>
    <col min="19" max="19" width="12.125" style="78" bestFit="1" customWidth="1"/>
    <col min="20" max="16384" width="9" style="78"/>
  </cols>
  <sheetData>
    <row r="1" spans="1:20" s="47" customFormat="1" ht="20.100000000000001" customHeight="1">
      <c r="A1" s="400" t="s">
        <v>174</v>
      </c>
      <c r="B1" s="400" t="s">
        <v>175</v>
      </c>
      <c r="C1" s="401" t="s">
        <v>176</v>
      </c>
      <c r="D1" s="400" t="s">
        <v>177</v>
      </c>
      <c r="E1" s="402" t="s">
        <v>178</v>
      </c>
      <c r="F1" s="402"/>
      <c r="G1" s="402" t="s">
        <v>179</v>
      </c>
      <c r="H1" s="402"/>
      <c r="I1" s="402" t="s">
        <v>180</v>
      </c>
      <c r="J1" s="402"/>
      <c r="K1" s="402" t="s">
        <v>181</v>
      </c>
      <c r="L1" s="402"/>
      <c r="M1" s="414" t="s">
        <v>182</v>
      </c>
      <c r="N1" s="412" t="s">
        <v>1127</v>
      </c>
      <c r="O1" s="416" t="s">
        <v>183</v>
      </c>
      <c r="P1" s="418" t="s">
        <v>742</v>
      </c>
      <c r="Q1" s="420" t="s">
        <v>184</v>
      </c>
      <c r="R1" s="46"/>
    </row>
    <row r="2" spans="1:20" s="47" customFormat="1" ht="20.100000000000001" customHeight="1">
      <c r="A2" s="400"/>
      <c r="B2" s="400"/>
      <c r="C2" s="401"/>
      <c r="D2" s="400"/>
      <c r="E2" s="48" t="s">
        <v>185</v>
      </c>
      <c r="F2" s="48" t="s">
        <v>186</v>
      </c>
      <c r="G2" s="48" t="s">
        <v>185</v>
      </c>
      <c r="H2" s="48" t="s">
        <v>186</v>
      </c>
      <c r="I2" s="48" t="s">
        <v>185</v>
      </c>
      <c r="J2" s="48" t="s">
        <v>186</v>
      </c>
      <c r="K2" s="48" t="s">
        <v>187</v>
      </c>
      <c r="L2" s="48" t="s">
        <v>186</v>
      </c>
      <c r="M2" s="415"/>
      <c r="N2" s="413"/>
      <c r="O2" s="417"/>
      <c r="P2" s="419"/>
      <c r="Q2" s="421"/>
      <c r="R2" s="46"/>
    </row>
    <row r="3" spans="1:20" s="47" customFormat="1" ht="20.100000000000001" customHeight="1">
      <c r="A3" s="49" t="s">
        <v>188</v>
      </c>
      <c r="B3" s="50"/>
      <c r="C3" s="51"/>
      <c r="D3" s="50"/>
      <c r="E3" s="441" t="s">
        <v>1137</v>
      </c>
      <c r="F3" s="52"/>
      <c r="G3" s="52"/>
      <c r="H3" s="52"/>
      <c r="I3" s="52"/>
      <c r="J3" s="52"/>
      <c r="K3" s="52"/>
      <c r="L3" s="52"/>
      <c r="M3" s="53"/>
      <c r="N3" s="54"/>
      <c r="O3" s="54"/>
      <c r="P3" s="54"/>
      <c r="Q3" s="403" t="s">
        <v>189</v>
      </c>
      <c r="R3" s="55"/>
    </row>
    <row r="4" spans="1:20" s="47" customFormat="1" ht="20.100000000000001" customHeight="1">
      <c r="A4" s="49"/>
      <c r="B4" s="50"/>
      <c r="C4" s="51"/>
      <c r="D4" s="50"/>
      <c r="E4" s="52"/>
      <c r="F4" s="52"/>
      <c r="G4" s="52"/>
      <c r="H4" s="52"/>
      <c r="I4" s="52"/>
      <c r="J4" s="52"/>
      <c r="K4" s="52"/>
      <c r="L4" s="52"/>
      <c r="M4" s="53"/>
      <c r="N4" s="54"/>
      <c r="O4" s="54"/>
      <c r="P4" s="54"/>
      <c r="Q4" s="404"/>
      <c r="R4" s="55"/>
    </row>
    <row r="5" spans="1:20" s="47" customFormat="1" ht="20.100000000000001" customHeight="1">
      <c r="A5" s="49" t="s">
        <v>190</v>
      </c>
      <c r="B5" s="50"/>
      <c r="C5" s="51"/>
      <c r="D5" s="50"/>
      <c r="E5" s="56"/>
      <c r="F5" s="56">
        <f>F9</f>
        <v>1712471332</v>
      </c>
      <c r="G5" s="56"/>
      <c r="H5" s="56">
        <f>H9</f>
        <v>2021190504</v>
      </c>
      <c r="I5" s="56"/>
      <c r="J5" s="56">
        <f>J9</f>
        <v>2065033116</v>
      </c>
      <c r="K5" s="56"/>
      <c r="L5" s="56">
        <f>L9</f>
        <v>5798694952</v>
      </c>
      <c r="M5" s="53"/>
      <c r="N5" s="54"/>
      <c r="O5" s="54"/>
      <c r="P5" s="54"/>
      <c r="Q5" s="404"/>
      <c r="R5" s="55"/>
    </row>
    <row r="6" spans="1:20" s="47" customFormat="1" ht="20.100000000000001" customHeight="1">
      <c r="A6" s="57" t="s">
        <v>191</v>
      </c>
      <c r="B6" s="58"/>
      <c r="C6" s="59">
        <v>7</v>
      </c>
      <c r="D6" s="58" t="s">
        <v>192</v>
      </c>
      <c r="E6" s="60">
        <f>F32</f>
        <v>72762238</v>
      </c>
      <c r="F6" s="60">
        <f>C6*E6</f>
        <v>509335666</v>
      </c>
      <c r="G6" s="60">
        <f>H32</f>
        <v>107105036</v>
      </c>
      <c r="H6" s="60">
        <f>C6*G6</f>
        <v>749735252</v>
      </c>
      <c r="I6" s="60">
        <f>J32</f>
        <v>71753794</v>
      </c>
      <c r="J6" s="60">
        <f>C6*I6</f>
        <v>502276558</v>
      </c>
      <c r="K6" s="60">
        <f t="shared" ref="K6:L8" si="0">E6+G6+I6</f>
        <v>251621068</v>
      </c>
      <c r="L6" s="60">
        <f t="shared" si="0"/>
        <v>1761347476</v>
      </c>
      <c r="M6" s="53" t="s">
        <v>43</v>
      </c>
      <c r="N6" s="54"/>
      <c r="O6" s="54"/>
      <c r="P6" s="54"/>
      <c r="Q6" s="404"/>
      <c r="R6" s="55"/>
      <c r="S6" s="61">
        <f>L228</f>
        <v>0</v>
      </c>
      <c r="T6" s="62">
        <f>S6-K6</f>
        <v>-251621068</v>
      </c>
    </row>
    <row r="7" spans="1:20" s="47" customFormat="1" ht="20.100000000000001" customHeight="1">
      <c r="A7" s="57" t="s">
        <v>191</v>
      </c>
      <c r="B7" s="58"/>
      <c r="C7" s="59">
        <v>7</v>
      </c>
      <c r="D7" s="58" t="s">
        <v>192</v>
      </c>
      <c r="E7" s="60">
        <f>E6</f>
        <v>72762238</v>
      </c>
      <c r="F7" s="60">
        <f>C7*E7</f>
        <v>509335666</v>
      </c>
      <c r="G7" s="60">
        <f>G6</f>
        <v>107105036</v>
      </c>
      <c r="H7" s="60">
        <f>C7*G7</f>
        <v>749735252</v>
      </c>
      <c r="I7" s="60">
        <f>I6</f>
        <v>71753794</v>
      </c>
      <c r="J7" s="60">
        <f>C7*I7</f>
        <v>502276558</v>
      </c>
      <c r="K7" s="60">
        <f t="shared" si="0"/>
        <v>251621068</v>
      </c>
      <c r="L7" s="60">
        <f t="shared" si="0"/>
        <v>1761347476</v>
      </c>
      <c r="M7" s="53" t="s">
        <v>193</v>
      </c>
      <c r="N7" s="54"/>
      <c r="O7" s="54"/>
      <c r="P7" s="54"/>
      <c r="Q7" s="404"/>
      <c r="R7" s="55"/>
    </row>
    <row r="8" spans="1:20" s="47" customFormat="1" ht="20.100000000000001" customHeight="1">
      <c r="A8" s="57" t="s">
        <v>194</v>
      </c>
      <c r="B8" s="58"/>
      <c r="C8" s="59">
        <v>4</v>
      </c>
      <c r="D8" s="58" t="s">
        <v>192</v>
      </c>
      <c r="E8" s="60">
        <f>F54</f>
        <v>173450000</v>
      </c>
      <c r="F8" s="60">
        <f>C8*E8</f>
        <v>693800000</v>
      </c>
      <c r="G8" s="60">
        <f>H54</f>
        <v>130430000</v>
      </c>
      <c r="H8" s="60">
        <f>C8*G8</f>
        <v>521720000</v>
      </c>
      <c r="I8" s="60">
        <f>J54</f>
        <v>265120000</v>
      </c>
      <c r="J8" s="60">
        <f>C8*I8</f>
        <v>1060480000</v>
      </c>
      <c r="K8" s="60">
        <f t="shared" si="0"/>
        <v>569000000</v>
      </c>
      <c r="L8" s="60">
        <f t="shared" si="0"/>
        <v>2276000000</v>
      </c>
      <c r="M8" s="53" t="s">
        <v>195</v>
      </c>
      <c r="N8" s="54"/>
      <c r="O8" s="54"/>
      <c r="P8" s="54"/>
      <c r="Q8" s="404"/>
      <c r="R8" s="55"/>
      <c r="S8" s="47">
        <v>5480155020</v>
      </c>
    </row>
    <row r="9" spans="1:20" s="47" customFormat="1" ht="20.100000000000001" customHeight="1">
      <c r="A9" s="50" t="s">
        <v>196</v>
      </c>
      <c r="B9" s="58"/>
      <c r="C9" s="63"/>
      <c r="D9" s="58"/>
      <c r="E9" s="60"/>
      <c r="F9" s="56">
        <f>F6+F7+F8</f>
        <v>1712471332</v>
      </c>
      <c r="G9" s="56"/>
      <c r="H9" s="56">
        <f>H6+H7+H8</f>
        <v>2021190504</v>
      </c>
      <c r="I9" s="56"/>
      <c r="J9" s="56">
        <f>J6+J7+J8</f>
        <v>2065033116</v>
      </c>
      <c r="K9" s="56"/>
      <c r="L9" s="56">
        <f>L6+L7+L8</f>
        <v>5798694952</v>
      </c>
      <c r="M9" s="64"/>
      <c r="N9" s="370"/>
      <c r="O9" s="54"/>
      <c r="P9" s="54"/>
      <c r="Q9" s="404"/>
      <c r="R9" s="55"/>
      <c r="S9" s="47">
        <v>5797611352</v>
      </c>
    </row>
    <row r="10" spans="1:20" s="47" customFormat="1" ht="20.100000000000001" customHeight="1">
      <c r="A10" s="50" t="s">
        <v>197</v>
      </c>
      <c r="B10" s="50"/>
      <c r="C10" s="51"/>
      <c r="D10" s="50"/>
      <c r="E10" s="52"/>
      <c r="F10" s="52"/>
      <c r="G10" s="52"/>
      <c r="H10" s="52"/>
      <c r="I10" s="52"/>
      <c r="J10" s="52"/>
      <c r="K10" s="52"/>
      <c r="L10" s="52"/>
      <c r="M10" s="53"/>
      <c r="N10" s="54"/>
      <c r="O10" s="54"/>
      <c r="P10" s="54"/>
      <c r="Q10" s="404"/>
      <c r="R10" s="55"/>
    </row>
    <row r="11" spans="1:20" s="47" customFormat="1" ht="20.100000000000001" customHeight="1">
      <c r="A11" s="57" t="s">
        <v>198</v>
      </c>
      <c r="B11" s="50"/>
      <c r="C11" s="59">
        <f>C6</f>
        <v>7</v>
      </c>
      <c r="D11" s="58" t="s">
        <v>192</v>
      </c>
      <c r="E11" s="56"/>
      <c r="F11" s="56"/>
      <c r="G11" s="56"/>
      <c r="H11" s="56"/>
      <c r="I11" s="60">
        <f>J51</f>
        <v>6847680</v>
      </c>
      <c r="J11" s="60">
        <f>C11*I11</f>
        <v>47933760</v>
      </c>
      <c r="K11" s="60">
        <f>E11+G11+I11</f>
        <v>6847680</v>
      </c>
      <c r="L11" s="60">
        <f>F11+H11+J11</f>
        <v>47933760</v>
      </c>
      <c r="M11" s="53"/>
      <c r="N11" s="54"/>
      <c r="O11" s="54"/>
      <c r="P11" s="54"/>
      <c r="Q11" s="404"/>
      <c r="R11" s="55"/>
      <c r="S11" s="47">
        <f>S9-S8</f>
        <v>317456332</v>
      </c>
    </row>
    <row r="12" spans="1:20" s="47" customFormat="1" ht="20.100000000000001" hidden="1" customHeight="1">
      <c r="A12" s="50"/>
      <c r="B12" s="50"/>
      <c r="C12" s="51"/>
      <c r="D12" s="50"/>
      <c r="E12" s="52"/>
      <c r="F12" s="52"/>
      <c r="G12" s="52"/>
      <c r="H12" s="52"/>
      <c r="I12" s="52"/>
      <c r="J12" s="52"/>
      <c r="K12" s="52"/>
      <c r="L12" s="52"/>
      <c r="M12" s="53"/>
      <c r="N12" s="54"/>
      <c r="O12" s="54"/>
      <c r="P12" s="54"/>
      <c r="Q12" s="405"/>
      <c r="R12" s="55"/>
    </row>
    <row r="13" spans="1:20" s="47" customFormat="1" ht="20.100000000000001" hidden="1" customHeight="1">
      <c r="A13" s="50"/>
      <c r="B13" s="50"/>
      <c r="C13" s="51"/>
      <c r="D13" s="50"/>
      <c r="E13" s="52"/>
      <c r="F13" s="52"/>
      <c r="G13" s="52"/>
      <c r="H13" s="52"/>
      <c r="I13" s="52"/>
      <c r="J13" s="52"/>
      <c r="K13" s="52"/>
      <c r="L13" s="52"/>
      <c r="M13" s="53"/>
      <c r="N13" s="54"/>
      <c r="O13" s="65"/>
      <c r="P13" s="54"/>
      <c r="Q13" s="53"/>
      <c r="R13" s="55"/>
    </row>
    <row r="14" spans="1:20" s="47" customFormat="1" ht="20.100000000000001" hidden="1" customHeight="1">
      <c r="A14" s="50"/>
      <c r="B14" s="50"/>
      <c r="C14" s="51"/>
      <c r="D14" s="50"/>
      <c r="E14" s="52"/>
      <c r="F14" s="52"/>
      <c r="G14" s="52"/>
      <c r="H14" s="52"/>
      <c r="I14" s="52"/>
      <c r="J14" s="52"/>
      <c r="K14" s="52"/>
      <c r="L14" s="52"/>
      <c r="M14" s="53"/>
      <c r="N14" s="54"/>
      <c r="O14" s="65"/>
      <c r="P14" s="54"/>
      <c r="Q14" s="53"/>
    </row>
    <row r="15" spans="1:20" s="47" customFormat="1" ht="20.100000000000001" hidden="1" customHeight="1">
      <c r="A15" s="50"/>
      <c r="B15" s="50"/>
      <c r="C15" s="51"/>
      <c r="D15" s="50"/>
      <c r="E15" s="52"/>
      <c r="F15" s="52"/>
      <c r="G15" s="52"/>
      <c r="H15" s="52"/>
      <c r="I15" s="52"/>
      <c r="J15" s="52"/>
      <c r="K15" s="52"/>
      <c r="L15" s="52"/>
      <c r="M15" s="53"/>
      <c r="N15" s="54"/>
      <c r="O15" s="65"/>
      <c r="P15" s="54"/>
      <c r="Q15" s="53"/>
    </row>
    <row r="16" spans="1:20" s="47" customFormat="1" ht="18" hidden="1" customHeight="1">
      <c r="A16" s="50"/>
      <c r="B16" s="50"/>
      <c r="C16" s="51"/>
      <c r="D16" s="50"/>
      <c r="E16" s="52"/>
      <c r="F16" s="52"/>
      <c r="G16" s="52"/>
      <c r="H16" s="52"/>
      <c r="I16" s="52"/>
      <c r="J16" s="52"/>
      <c r="K16" s="52"/>
      <c r="L16" s="52"/>
      <c r="M16" s="53"/>
      <c r="N16" s="54"/>
      <c r="O16" s="65"/>
      <c r="P16" s="54"/>
      <c r="Q16" s="53"/>
    </row>
    <row r="17" spans="1:17" s="47" customFormat="1" ht="20.100000000000001" customHeight="1">
      <c r="A17" s="50"/>
      <c r="B17" s="50"/>
      <c r="C17" s="51"/>
      <c r="D17" s="50"/>
      <c r="E17" s="406" t="s">
        <v>199</v>
      </c>
      <c r="F17" s="407"/>
      <c r="G17" s="407"/>
      <c r="H17" s="407"/>
      <c r="I17" s="407"/>
      <c r="J17" s="407"/>
      <c r="K17" s="407"/>
      <c r="L17" s="407"/>
      <c r="M17" s="408"/>
      <c r="N17" s="371"/>
      <c r="O17" s="65"/>
      <c r="P17" s="54"/>
      <c r="Q17" s="53"/>
    </row>
    <row r="18" spans="1:17" s="47" customFormat="1" ht="20.100000000000001" customHeight="1">
      <c r="A18" s="50"/>
      <c r="B18" s="50"/>
      <c r="C18" s="51"/>
      <c r="D18" s="50"/>
      <c r="E18" s="409"/>
      <c r="F18" s="410"/>
      <c r="G18" s="410"/>
      <c r="H18" s="410"/>
      <c r="I18" s="410"/>
      <c r="J18" s="410"/>
      <c r="K18" s="410"/>
      <c r="L18" s="410"/>
      <c r="M18" s="411"/>
      <c r="N18" s="372"/>
      <c r="O18" s="65"/>
      <c r="P18" s="54"/>
      <c r="Q18" s="53"/>
    </row>
    <row r="19" spans="1:17" s="47" customFormat="1" ht="20.100000000000001" customHeight="1">
      <c r="A19" s="50"/>
      <c r="B19" s="50"/>
      <c r="C19" s="51"/>
      <c r="D19" s="50"/>
      <c r="E19" s="406" t="s">
        <v>1134</v>
      </c>
      <c r="F19" s="407"/>
      <c r="G19" s="407"/>
      <c r="H19" s="407"/>
      <c r="I19" s="407"/>
      <c r="J19" s="407"/>
      <c r="K19" s="407"/>
      <c r="L19" s="407"/>
      <c r="M19" s="408"/>
      <c r="N19" s="371"/>
      <c r="O19" s="65"/>
      <c r="P19" s="54"/>
      <c r="Q19" s="53"/>
    </row>
    <row r="20" spans="1:17" s="47" customFormat="1" ht="20.100000000000001" customHeight="1">
      <c r="A20" s="50"/>
      <c r="B20" s="50"/>
      <c r="C20" s="51"/>
      <c r="D20" s="50"/>
      <c r="E20" s="409"/>
      <c r="F20" s="410"/>
      <c r="G20" s="410"/>
      <c r="H20" s="410"/>
      <c r="I20" s="410"/>
      <c r="J20" s="410"/>
      <c r="K20" s="410"/>
      <c r="L20" s="410"/>
      <c r="M20" s="411"/>
      <c r="N20" s="372"/>
      <c r="O20" s="65"/>
      <c r="P20" s="54"/>
      <c r="Q20" s="53"/>
    </row>
    <row r="21" spans="1:17" s="47" customFormat="1" ht="20.100000000000001" customHeight="1">
      <c r="A21" s="50"/>
      <c r="B21" s="50"/>
      <c r="C21" s="51"/>
      <c r="D21" s="50"/>
      <c r="E21" s="406" t="s">
        <v>1135</v>
      </c>
      <c r="F21" s="407"/>
      <c r="G21" s="407"/>
      <c r="H21" s="407"/>
      <c r="I21" s="407"/>
      <c r="J21" s="407"/>
      <c r="K21" s="407"/>
      <c r="L21" s="407"/>
      <c r="M21" s="408"/>
      <c r="N21" s="371"/>
      <c r="O21" s="65"/>
      <c r="P21" s="54"/>
      <c r="Q21" s="53"/>
    </row>
    <row r="22" spans="1:17" s="47" customFormat="1" ht="20.100000000000001" customHeight="1">
      <c r="A22" s="50"/>
      <c r="B22" s="50"/>
      <c r="C22" s="51"/>
      <c r="D22" s="50"/>
      <c r="E22" s="409"/>
      <c r="F22" s="410"/>
      <c r="G22" s="410"/>
      <c r="H22" s="410"/>
      <c r="I22" s="410"/>
      <c r="J22" s="410"/>
      <c r="K22" s="410"/>
      <c r="L22" s="410"/>
      <c r="M22" s="411"/>
      <c r="N22" s="372"/>
      <c r="O22" s="65"/>
      <c r="P22" s="54"/>
      <c r="Q22" s="53"/>
    </row>
    <row r="23" spans="1:17" s="47" customFormat="1" ht="20.100000000000001" hidden="1" customHeight="1">
      <c r="A23" s="50"/>
      <c r="B23" s="50"/>
      <c r="C23" s="51"/>
      <c r="D23" s="50"/>
      <c r="E23" s="52"/>
      <c r="F23" s="52"/>
      <c r="G23" s="52"/>
      <c r="H23" s="52"/>
      <c r="I23" s="52"/>
      <c r="J23" s="52"/>
      <c r="K23" s="52"/>
      <c r="L23" s="52"/>
      <c r="M23" s="53"/>
      <c r="N23" s="54"/>
      <c r="O23" s="65"/>
      <c r="P23" s="54"/>
      <c r="Q23" s="53"/>
    </row>
    <row r="24" spans="1:17" s="47" customFormat="1" ht="20.100000000000001" hidden="1" customHeight="1">
      <c r="A24" s="50"/>
      <c r="B24" s="50"/>
      <c r="C24" s="51"/>
      <c r="D24" s="50"/>
      <c r="E24" s="52"/>
      <c r="F24" s="52"/>
      <c r="G24" s="52"/>
      <c r="H24" s="52"/>
      <c r="I24" s="52"/>
      <c r="J24" s="52"/>
      <c r="K24" s="52"/>
      <c r="L24" s="52"/>
      <c r="M24" s="53"/>
      <c r="N24" s="54"/>
      <c r="O24" s="65"/>
      <c r="P24" s="54"/>
      <c r="Q24" s="53"/>
    </row>
    <row r="25" spans="1:17" s="47" customFormat="1" ht="20.100000000000001" hidden="1" customHeight="1">
      <c r="A25" s="50"/>
      <c r="B25" s="50"/>
      <c r="C25" s="51"/>
      <c r="D25" s="50"/>
      <c r="E25" s="52"/>
      <c r="F25" s="52"/>
      <c r="G25" s="52"/>
      <c r="H25" s="52"/>
      <c r="I25" s="52"/>
      <c r="J25" s="52"/>
      <c r="K25" s="52"/>
      <c r="L25" s="52"/>
      <c r="M25" s="53"/>
      <c r="N25" s="54"/>
      <c r="O25" s="65"/>
      <c r="P25" s="54"/>
      <c r="Q25" s="53"/>
    </row>
    <row r="26" spans="1:17" s="47" customFormat="1" ht="20.100000000000001" hidden="1" customHeight="1">
      <c r="A26" s="50"/>
      <c r="B26" s="50"/>
      <c r="C26" s="51"/>
      <c r="D26" s="50"/>
      <c r="E26" s="52"/>
      <c r="F26" s="52"/>
      <c r="G26" s="52"/>
      <c r="H26" s="52"/>
      <c r="I26" s="52"/>
      <c r="J26" s="52"/>
      <c r="K26" s="52"/>
      <c r="L26" s="52"/>
      <c r="M26" s="53"/>
      <c r="N26" s="54"/>
      <c r="O26" s="65"/>
      <c r="P26" s="54"/>
      <c r="Q26" s="53"/>
    </row>
    <row r="27" spans="1:17" s="47" customFormat="1" ht="20.100000000000001" hidden="1" customHeight="1">
      <c r="A27" s="50"/>
      <c r="B27" s="50"/>
      <c r="C27" s="51"/>
      <c r="D27" s="50"/>
      <c r="E27" s="52"/>
      <c r="F27" s="52"/>
      <c r="G27" s="52"/>
      <c r="H27" s="52"/>
      <c r="I27" s="52"/>
      <c r="J27" s="52"/>
      <c r="K27" s="52"/>
      <c r="L27" s="52"/>
      <c r="M27" s="53"/>
      <c r="N27" s="54"/>
      <c r="O27" s="65"/>
      <c r="P27" s="54"/>
      <c r="Q27" s="53"/>
    </row>
    <row r="28" spans="1:17" s="47" customFormat="1" ht="20.100000000000001" hidden="1" customHeight="1">
      <c r="A28" s="50"/>
      <c r="B28" s="50"/>
      <c r="C28" s="51"/>
      <c r="D28" s="50"/>
      <c r="E28" s="52"/>
      <c r="F28" s="52"/>
      <c r="G28" s="52"/>
      <c r="H28" s="52"/>
      <c r="I28" s="52"/>
      <c r="J28" s="52"/>
      <c r="K28" s="52"/>
      <c r="L28" s="52"/>
      <c r="M28" s="53"/>
      <c r="N28" s="54"/>
      <c r="O28" s="65"/>
      <c r="P28" s="54"/>
      <c r="Q28" s="53"/>
    </row>
    <row r="29" spans="1:17" s="47" customFormat="1" ht="20.100000000000001" hidden="1" customHeight="1">
      <c r="A29" s="50"/>
      <c r="B29" s="50"/>
      <c r="C29" s="51"/>
      <c r="D29" s="50"/>
      <c r="E29" s="52"/>
      <c r="F29" s="52"/>
      <c r="G29" s="52"/>
      <c r="H29" s="52"/>
      <c r="I29" s="52"/>
      <c r="J29" s="52"/>
      <c r="K29" s="52"/>
      <c r="L29" s="52"/>
      <c r="M29" s="53"/>
      <c r="N29" s="54"/>
      <c r="O29" s="65"/>
      <c r="P29" s="54"/>
      <c r="Q29" s="53"/>
    </row>
    <row r="30" spans="1:17" s="47" customFormat="1" ht="20.100000000000001" hidden="1" customHeight="1">
      <c r="A30" s="50"/>
      <c r="B30" s="50"/>
      <c r="C30" s="51"/>
      <c r="D30" s="50"/>
      <c r="E30" s="52"/>
      <c r="F30" s="52"/>
      <c r="G30" s="52"/>
      <c r="H30" s="52"/>
      <c r="I30" s="52"/>
      <c r="J30" s="52"/>
      <c r="K30" s="52"/>
      <c r="L30" s="52"/>
      <c r="M30" s="53"/>
      <c r="N30" s="54"/>
      <c r="O30" s="65"/>
      <c r="P30" s="54"/>
      <c r="Q30" s="53"/>
    </row>
    <row r="31" spans="1:17" s="47" customFormat="1" ht="20.100000000000001" customHeight="1">
      <c r="A31" s="50"/>
      <c r="B31" s="50"/>
      <c r="C31" s="51"/>
      <c r="D31" s="50"/>
      <c r="E31" s="52"/>
      <c r="F31" s="52"/>
      <c r="G31" s="52"/>
      <c r="H31" s="52"/>
      <c r="I31" s="52"/>
      <c r="J31" s="52"/>
      <c r="K31" s="52"/>
      <c r="L31" s="52"/>
      <c r="M31" s="53"/>
      <c r="N31" s="54"/>
      <c r="O31" s="65"/>
      <c r="P31" s="54"/>
      <c r="Q31" s="53"/>
    </row>
    <row r="32" spans="1:17" s="71" customFormat="1" ht="20.100000000000001" hidden="1" customHeight="1">
      <c r="A32" s="66" t="s">
        <v>200</v>
      </c>
      <c r="B32" s="67"/>
      <c r="C32" s="68"/>
      <c r="D32" s="67"/>
      <c r="E32" s="69"/>
      <c r="F32" s="70">
        <f>F33+F34+F35+F36+F37+F38+F39+F40+F41+F42+F43+F44+F46+F47+F50+F49+F48+F45</f>
        <v>72762238</v>
      </c>
      <c r="G32" s="69"/>
      <c r="H32" s="70">
        <f>H33+H34+H35+H36+H37+H38+H39+H40+H41+H42+H43+H44+H46+H47+H50+H49+H48+H45</f>
        <v>107105036</v>
      </c>
      <c r="I32" s="69"/>
      <c r="J32" s="70">
        <f>J33+J34+J35+J36+J37+J38+J39+J40+J41+J42+J43+J44+J46+J47+J50+J49+J48+J45</f>
        <v>71753794</v>
      </c>
      <c r="K32" s="69"/>
      <c r="L32" s="70">
        <f>+INT(F32+H32+J32)</f>
        <v>251621068</v>
      </c>
      <c r="M32" s="53"/>
      <c r="N32" s="54"/>
      <c r="O32" s="65"/>
      <c r="P32" s="54"/>
      <c r="Q32" s="53"/>
    </row>
    <row r="33" spans="1:17" ht="20.100000000000001" hidden="1" customHeight="1">
      <c r="A33" s="72" t="s">
        <v>201</v>
      </c>
      <c r="B33" s="73" t="s">
        <v>202</v>
      </c>
      <c r="C33" s="74"/>
      <c r="D33" s="73"/>
      <c r="E33" s="73"/>
      <c r="F33" s="75">
        <f>F62</f>
        <v>2562</v>
      </c>
      <c r="G33" s="73"/>
      <c r="H33" s="75">
        <f>H62</f>
        <v>142548</v>
      </c>
      <c r="I33" s="73"/>
      <c r="J33" s="75">
        <f>J62</f>
        <v>0</v>
      </c>
      <c r="K33" s="76"/>
      <c r="L33" s="75">
        <f t="shared" ref="L33:L50" si="1">F33+H33+J33</f>
        <v>145110</v>
      </c>
      <c r="M33" s="77"/>
      <c r="N33" s="373"/>
      <c r="O33" s="65"/>
      <c r="P33" s="54"/>
      <c r="Q33" s="53"/>
    </row>
    <row r="34" spans="1:17" ht="20.100000000000001" hidden="1" customHeight="1">
      <c r="A34" s="79" t="s">
        <v>203</v>
      </c>
      <c r="B34" s="73" t="s">
        <v>204</v>
      </c>
      <c r="C34" s="74"/>
      <c r="D34" s="73"/>
      <c r="E34" s="73"/>
      <c r="F34" s="75">
        <f>F65</f>
        <v>25655</v>
      </c>
      <c r="G34" s="73"/>
      <c r="H34" s="75">
        <f>H65</f>
        <v>1425655</v>
      </c>
      <c r="I34" s="73"/>
      <c r="J34" s="75">
        <f>J65</f>
        <v>0</v>
      </c>
      <c r="K34" s="76"/>
      <c r="L34" s="75">
        <f t="shared" si="1"/>
        <v>1451310</v>
      </c>
      <c r="M34" s="77"/>
      <c r="N34" s="373"/>
      <c r="O34" s="65"/>
      <c r="P34" s="54"/>
      <c r="Q34" s="53"/>
    </row>
    <row r="35" spans="1:17" ht="20.100000000000001" hidden="1" customHeight="1">
      <c r="A35" s="79" t="s">
        <v>205</v>
      </c>
      <c r="B35" s="73" t="s">
        <v>202</v>
      </c>
      <c r="C35" s="74"/>
      <c r="D35" s="73"/>
      <c r="E35" s="73"/>
      <c r="F35" s="75">
        <f>F74</f>
        <v>281787</v>
      </c>
      <c r="G35" s="73"/>
      <c r="H35" s="75">
        <f>H74</f>
        <v>14859531</v>
      </c>
      <c r="I35" s="73"/>
      <c r="J35" s="75">
        <f>J74</f>
        <v>0</v>
      </c>
      <c r="K35" s="76"/>
      <c r="L35" s="75">
        <f t="shared" si="1"/>
        <v>15141318</v>
      </c>
      <c r="M35" s="77"/>
      <c r="N35" s="373"/>
      <c r="O35" s="65"/>
      <c r="P35" s="54"/>
      <c r="Q35" s="53"/>
    </row>
    <row r="36" spans="1:17" ht="20.100000000000001" hidden="1" customHeight="1">
      <c r="A36" s="80" t="s">
        <v>206</v>
      </c>
      <c r="B36" s="73"/>
      <c r="C36" s="74"/>
      <c r="D36" s="73"/>
      <c r="E36" s="73"/>
      <c r="F36" s="75">
        <f>F77</f>
        <v>0</v>
      </c>
      <c r="G36" s="73"/>
      <c r="H36" s="75">
        <f>H77</f>
        <v>4964501</v>
      </c>
      <c r="I36" s="73"/>
      <c r="J36" s="75">
        <f>J77</f>
        <v>0</v>
      </c>
      <c r="K36" s="76"/>
      <c r="L36" s="75">
        <f t="shared" si="1"/>
        <v>4964501</v>
      </c>
      <c r="M36" s="77"/>
      <c r="N36" s="373"/>
      <c r="O36" s="65"/>
      <c r="P36" s="54"/>
      <c r="Q36" s="53"/>
    </row>
    <row r="37" spans="1:17" ht="20.100000000000001" hidden="1" customHeight="1">
      <c r="A37" s="79" t="s">
        <v>207</v>
      </c>
      <c r="B37" s="73" t="s">
        <v>202</v>
      </c>
      <c r="C37" s="74"/>
      <c r="D37" s="73"/>
      <c r="E37" s="73"/>
      <c r="F37" s="75">
        <f>F80</f>
        <v>0</v>
      </c>
      <c r="G37" s="73"/>
      <c r="H37" s="75">
        <f>H80</f>
        <v>630408</v>
      </c>
      <c r="I37" s="73"/>
      <c r="J37" s="75">
        <f>J80</f>
        <v>0</v>
      </c>
      <c r="K37" s="76"/>
      <c r="L37" s="75">
        <f t="shared" si="1"/>
        <v>630408</v>
      </c>
      <c r="M37" s="77"/>
      <c r="N37" s="373"/>
      <c r="O37" s="65"/>
      <c r="P37" s="54"/>
      <c r="Q37" s="53"/>
    </row>
    <row r="38" spans="1:17" ht="20.100000000000001" hidden="1" customHeight="1">
      <c r="A38" s="80" t="s">
        <v>208</v>
      </c>
      <c r="B38" s="73" t="s">
        <v>202</v>
      </c>
      <c r="C38" s="74"/>
      <c r="D38" s="81"/>
      <c r="E38" s="82"/>
      <c r="F38" s="75">
        <f>F86</f>
        <v>47693982</v>
      </c>
      <c r="G38" s="82"/>
      <c r="H38" s="75">
        <f>H86</f>
        <v>2108348</v>
      </c>
      <c r="I38" s="82"/>
      <c r="J38" s="75">
        <f>J86</f>
        <v>1070560</v>
      </c>
      <c r="K38" s="76"/>
      <c r="L38" s="75">
        <f t="shared" si="1"/>
        <v>50872890</v>
      </c>
      <c r="M38" s="77"/>
      <c r="N38" s="373"/>
      <c r="O38" s="65"/>
      <c r="P38" s="54"/>
      <c r="Q38" s="53"/>
    </row>
    <row r="39" spans="1:17" ht="20.100000000000001" hidden="1" customHeight="1">
      <c r="A39" s="80" t="s">
        <v>209</v>
      </c>
      <c r="B39" s="73"/>
      <c r="C39" s="74"/>
      <c r="D39" s="73"/>
      <c r="E39" s="73"/>
      <c r="F39" s="75">
        <f>F89</f>
        <v>0</v>
      </c>
      <c r="G39" s="73"/>
      <c r="H39" s="75">
        <f>H89</f>
        <v>2922938</v>
      </c>
      <c r="I39" s="73"/>
      <c r="J39" s="75">
        <f>J89</f>
        <v>0</v>
      </c>
      <c r="K39" s="76"/>
      <c r="L39" s="75">
        <f t="shared" si="1"/>
        <v>2922938</v>
      </c>
      <c r="M39" s="77"/>
      <c r="N39" s="373"/>
      <c r="O39" s="65"/>
      <c r="P39" s="54"/>
      <c r="Q39" s="53"/>
    </row>
    <row r="40" spans="1:17" ht="20.100000000000001" hidden="1" customHeight="1">
      <c r="A40" s="80" t="s">
        <v>210</v>
      </c>
      <c r="B40" s="73"/>
      <c r="C40" s="74"/>
      <c r="D40" s="73"/>
      <c r="E40" s="73"/>
      <c r="F40" s="75">
        <f>F94</f>
        <v>0</v>
      </c>
      <c r="G40" s="73"/>
      <c r="H40" s="75">
        <f>H94</f>
        <v>13048930</v>
      </c>
      <c r="I40" s="73"/>
      <c r="J40" s="75">
        <f>J94</f>
        <v>65147760</v>
      </c>
      <c r="K40" s="76"/>
      <c r="L40" s="75">
        <f t="shared" si="1"/>
        <v>78196690</v>
      </c>
      <c r="M40" s="77"/>
      <c r="N40" s="373"/>
      <c r="O40" s="65"/>
      <c r="P40" s="54"/>
      <c r="Q40" s="53"/>
    </row>
    <row r="41" spans="1:17" ht="20.100000000000001" hidden="1" customHeight="1">
      <c r="A41" s="80" t="s">
        <v>211</v>
      </c>
      <c r="B41" s="73"/>
      <c r="C41" s="74"/>
      <c r="D41" s="73"/>
      <c r="E41" s="73"/>
      <c r="F41" s="75">
        <f>F99</f>
        <v>8815000</v>
      </c>
      <c r="G41" s="73"/>
      <c r="H41" s="75">
        <f>H99</f>
        <v>3140790</v>
      </c>
      <c r="I41" s="73"/>
      <c r="J41" s="75">
        <f>J99</f>
        <v>0</v>
      </c>
      <c r="K41" s="76"/>
      <c r="L41" s="75">
        <f t="shared" si="1"/>
        <v>11955790</v>
      </c>
      <c r="M41" s="77"/>
      <c r="N41" s="373"/>
      <c r="O41" s="65"/>
      <c r="P41" s="54"/>
      <c r="Q41" s="53"/>
    </row>
    <row r="42" spans="1:17" ht="20.100000000000001" hidden="1" customHeight="1">
      <c r="A42" s="80" t="s">
        <v>212</v>
      </c>
      <c r="B42" s="73"/>
      <c r="C42" s="74"/>
      <c r="D42" s="73"/>
      <c r="E42" s="73"/>
      <c r="F42" s="75">
        <f>F105</f>
        <v>6571267</v>
      </c>
      <c r="G42" s="73"/>
      <c r="H42" s="75">
        <f>H105</f>
        <v>49149937</v>
      </c>
      <c r="I42" s="73"/>
      <c r="J42" s="75">
        <f>J105</f>
        <v>0</v>
      </c>
      <c r="K42" s="76"/>
      <c r="L42" s="75">
        <f t="shared" si="1"/>
        <v>55721204</v>
      </c>
      <c r="M42" s="77"/>
      <c r="N42" s="373"/>
      <c r="O42" s="65"/>
      <c r="P42" s="54"/>
      <c r="Q42" s="53"/>
    </row>
    <row r="43" spans="1:17" ht="20.100000000000001" hidden="1" customHeight="1">
      <c r="A43" s="80" t="s">
        <v>213</v>
      </c>
      <c r="B43" s="73"/>
      <c r="C43" s="74"/>
      <c r="D43" s="73"/>
      <c r="E43" s="73"/>
      <c r="F43" s="75">
        <f>F111</f>
        <v>0</v>
      </c>
      <c r="G43" s="73"/>
      <c r="H43" s="75">
        <f>H111</f>
        <v>1147466</v>
      </c>
      <c r="I43" s="73"/>
      <c r="J43" s="75">
        <f>J111</f>
        <v>0</v>
      </c>
      <c r="K43" s="76"/>
      <c r="L43" s="75">
        <f t="shared" si="1"/>
        <v>1147466</v>
      </c>
      <c r="M43" s="77"/>
      <c r="N43" s="373"/>
      <c r="O43" s="65"/>
      <c r="P43" s="54"/>
      <c r="Q43" s="53"/>
    </row>
    <row r="44" spans="1:17" ht="20.100000000000001" hidden="1" customHeight="1">
      <c r="A44" s="83" t="s">
        <v>214</v>
      </c>
      <c r="B44" s="73"/>
      <c r="C44" s="74"/>
      <c r="D44" s="73"/>
      <c r="E44" s="73"/>
      <c r="F44" s="75">
        <f>F114</f>
        <v>0</v>
      </c>
      <c r="G44" s="73"/>
      <c r="H44" s="75">
        <f>H114</f>
        <v>116698</v>
      </c>
      <c r="I44" s="73"/>
      <c r="J44" s="75">
        <f>J114</f>
        <v>0</v>
      </c>
      <c r="K44" s="76"/>
      <c r="L44" s="75">
        <f t="shared" si="1"/>
        <v>116698</v>
      </c>
      <c r="M44" s="77"/>
      <c r="N44" s="373"/>
      <c r="O44" s="65"/>
      <c r="P44" s="54"/>
      <c r="Q44" s="53"/>
    </row>
    <row r="45" spans="1:17" ht="20.100000000000001" hidden="1" customHeight="1">
      <c r="A45" s="83" t="s">
        <v>215</v>
      </c>
      <c r="B45" s="43"/>
      <c r="C45" s="43"/>
      <c r="D45" s="43"/>
      <c r="E45" s="84"/>
      <c r="F45" s="84">
        <f>F117</f>
        <v>0</v>
      </c>
      <c r="G45" s="84"/>
      <c r="H45" s="84">
        <f>H117</f>
        <v>178493</v>
      </c>
      <c r="I45" s="84"/>
      <c r="J45" s="84">
        <f>J117</f>
        <v>0</v>
      </c>
      <c r="K45" s="76"/>
      <c r="L45" s="75">
        <f t="shared" si="1"/>
        <v>178493</v>
      </c>
      <c r="M45" s="85"/>
      <c r="N45" s="374"/>
      <c r="O45" s="65"/>
      <c r="P45" s="54"/>
      <c r="Q45" s="53"/>
    </row>
    <row r="46" spans="1:17" ht="20.100000000000001" hidden="1" customHeight="1">
      <c r="A46" s="83" t="s">
        <v>216</v>
      </c>
      <c r="B46" s="73"/>
      <c r="C46" s="74"/>
      <c r="D46" s="73"/>
      <c r="E46" s="73"/>
      <c r="F46" s="75">
        <f>F136</f>
        <v>482360</v>
      </c>
      <c r="G46" s="73"/>
      <c r="H46" s="75">
        <f>H136</f>
        <v>493768</v>
      </c>
      <c r="I46" s="73"/>
      <c r="J46" s="75">
        <f>J136</f>
        <v>0</v>
      </c>
      <c r="K46" s="76"/>
      <c r="L46" s="75">
        <f t="shared" si="1"/>
        <v>976128</v>
      </c>
      <c r="M46" s="77"/>
      <c r="N46" s="373"/>
      <c r="O46" s="65"/>
      <c r="P46" s="54"/>
      <c r="Q46" s="53"/>
    </row>
    <row r="47" spans="1:17" ht="20.100000000000001" hidden="1" customHeight="1">
      <c r="A47" s="83" t="s">
        <v>217</v>
      </c>
      <c r="B47" s="73"/>
      <c r="C47" s="74"/>
      <c r="D47" s="73"/>
      <c r="E47" s="73"/>
      <c r="F47" s="75">
        <f>F143</f>
        <v>0</v>
      </c>
      <c r="G47" s="73"/>
      <c r="H47" s="75">
        <f>H143</f>
        <v>2920301</v>
      </c>
      <c r="I47" s="73"/>
      <c r="J47" s="75">
        <f>J143</f>
        <v>0</v>
      </c>
      <c r="K47" s="76"/>
      <c r="L47" s="75">
        <f t="shared" si="1"/>
        <v>2920301</v>
      </c>
      <c r="M47" s="77"/>
      <c r="N47" s="373"/>
      <c r="O47" s="65"/>
      <c r="P47" s="54"/>
      <c r="Q47" s="53"/>
    </row>
    <row r="48" spans="1:17" ht="20.100000000000001" hidden="1" customHeight="1">
      <c r="A48" s="80" t="s">
        <v>218</v>
      </c>
      <c r="B48" s="73"/>
      <c r="C48" s="74"/>
      <c r="D48" s="73"/>
      <c r="E48" s="73"/>
      <c r="F48" s="75">
        <f>F150</f>
        <v>2007845</v>
      </c>
      <c r="G48" s="73"/>
      <c r="H48" s="75">
        <f>H150</f>
        <v>3927495</v>
      </c>
      <c r="I48" s="73"/>
      <c r="J48" s="75">
        <f>J150</f>
        <v>5227995</v>
      </c>
      <c r="K48" s="76"/>
      <c r="L48" s="75">
        <f t="shared" si="1"/>
        <v>11163335</v>
      </c>
      <c r="M48" s="77"/>
      <c r="N48" s="373"/>
      <c r="O48" s="65"/>
      <c r="P48" s="54"/>
      <c r="Q48" s="53"/>
    </row>
    <row r="49" spans="1:260" ht="20.100000000000001" hidden="1" customHeight="1">
      <c r="A49" s="79" t="s">
        <v>219</v>
      </c>
      <c r="B49" s="73"/>
      <c r="C49" s="74"/>
      <c r="D49" s="73"/>
      <c r="E49" s="73"/>
      <c r="F49" s="75">
        <f>F169</f>
        <v>5088940</v>
      </c>
      <c r="G49" s="73"/>
      <c r="H49" s="75">
        <f>H169</f>
        <v>365126</v>
      </c>
      <c r="I49" s="73"/>
      <c r="J49" s="75">
        <f>J169</f>
        <v>140616</v>
      </c>
      <c r="K49" s="76"/>
      <c r="L49" s="75">
        <f t="shared" si="1"/>
        <v>5594682</v>
      </c>
      <c r="M49" s="77"/>
      <c r="N49" s="373"/>
      <c r="O49" s="65"/>
      <c r="P49" s="54"/>
      <c r="Q49" s="53"/>
    </row>
    <row r="50" spans="1:260" ht="20.100000000000001" hidden="1" customHeight="1">
      <c r="A50" s="80" t="s">
        <v>220</v>
      </c>
      <c r="B50" s="73"/>
      <c r="C50" s="74"/>
      <c r="D50" s="73"/>
      <c r="E50" s="73"/>
      <c r="F50" s="75">
        <f>F210</f>
        <v>1792840</v>
      </c>
      <c r="G50" s="73"/>
      <c r="H50" s="75">
        <f>H210</f>
        <v>5562103</v>
      </c>
      <c r="I50" s="73"/>
      <c r="J50" s="75">
        <f>J210</f>
        <v>166863</v>
      </c>
      <c r="K50" s="76"/>
      <c r="L50" s="75">
        <f t="shared" si="1"/>
        <v>7521806</v>
      </c>
      <c r="M50" s="86"/>
      <c r="N50" s="375"/>
      <c r="O50" s="65"/>
      <c r="P50" s="54"/>
      <c r="Q50" s="53"/>
    </row>
    <row r="51" spans="1:260" ht="20.100000000000001" hidden="1" customHeight="1">
      <c r="A51" s="80" t="s">
        <v>221</v>
      </c>
      <c r="B51" s="73"/>
      <c r="C51" s="74"/>
      <c r="D51" s="73"/>
      <c r="E51" s="73"/>
      <c r="F51" s="75">
        <f>F212</f>
        <v>0</v>
      </c>
      <c r="G51" s="73"/>
      <c r="H51" s="75">
        <f>H212</f>
        <v>0</v>
      </c>
      <c r="I51" s="73"/>
      <c r="J51" s="75">
        <f>J212</f>
        <v>6847680</v>
      </c>
      <c r="K51" s="76"/>
      <c r="L51" s="75">
        <f>F51+H51+J51</f>
        <v>6847680</v>
      </c>
      <c r="M51" s="86"/>
      <c r="N51" s="375"/>
      <c r="O51" s="65"/>
      <c r="P51" s="54"/>
      <c r="Q51" s="53"/>
    </row>
    <row r="52" spans="1:260" ht="20.100000000000001" hidden="1" customHeight="1">
      <c r="A52" s="87"/>
      <c r="B52" s="88"/>
      <c r="C52" s="87"/>
      <c r="D52" s="88"/>
      <c r="E52" s="88"/>
      <c r="F52" s="70"/>
      <c r="G52" s="88"/>
      <c r="H52" s="70"/>
      <c r="I52" s="88"/>
      <c r="J52" s="70"/>
      <c r="K52" s="76"/>
      <c r="L52" s="70"/>
      <c r="M52" s="89"/>
      <c r="N52" s="376"/>
      <c r="O52" s="65"/>
      <c r="P52" s="54"/>
      <c r="Q52" s="53"/>
    </row>
    <row r="53" spans="1:260" s="71" customFormat="1" ht="20.100000000000001" hidden="1" customHeight="1">
      <c r="A53" s="66" t="s">
        <v>222</v>
      </c>
      <c r="B53" s="67"/>
      <c r="C53" s="68"/>
      <c r="D53" s="67"/>
      <c r="E53" s="69"/>
      <c r="F53" s="69"/>
      <c r="G53" s="69"/>
      <c r="H53" s="69"/>
      <c r="I53" s="69"/>
      <c r="J53" s="69"/>
      <c r="K53" s="69"/>
      <c r="L53" s="69"/>
      <c r="M53" s="90"/>
      <c r="N53" s="377"/>
      <c r="O53" s="65"/>
      <c r="P53" s="54"/>
      <c r="Q53" s="53"/>
    </row>
    <row r="54" spans="1:260" ht="20.100000000000001" hidden="1" customHeight="1">
      <c r="A54" s="91" t="s">
        <v>223</v>
      </c>
      <c r="B54" s="88"/>
      <c r="C54" s="74">
        <v>1</v>
      </c>
      <c r="D54" s="81" t="s">
        <v>58</v>
      </c>
      <c r="E54" s="75"/>
      <c r="F54" s="70">
        <v>173450000</v>
      </c>
      <c r="G54" s="70"/>
      <c r="H54" s="70">
        <v>130430000</v>
      </c>
      <c r="I54" s="70"/>
      <c r="J54" s="70">
        <v>265120000</v>
      </c>
      <c r="K54" s="76"/>
      <c r="L54" s="70">
        <f>F54+H54+J54</f>
        <v>569000000</v>
      </c>
      <c r="M54" s="86" t="s">
        <v>195</v>
      </c>
      <c r="N54" s="375"/>
      <c r="O54" s="65"/>
      <c r="P54" s="54"/>
      <c r="Q54" s="53"/>
    </row>
    <row r="55" spans="1:260" ht="20.100000000000001" hidden="1" customHeight="1">
      <c r="A55" s="92"/>
      <c r="B55" s="93"/>
      <c r="C55" s="94"/>
      <c r="D55" s="93"/>
      <c r="E55" s="95"/>
      <c r="F55" s="96"/>
      <c r="G55" s="95"/>
      <c r="H55" s="96"/>
      <c r="I55" s="97"/>
      <c r="J55" s="98"/>
      <c r="K55" s="99"/>
      <c r="L55" s="98"/>
      <c r="M55" s="100"/>
      <c r="N55" s="379"/>
      <c r="O55" s="65"/>
      <c r="P55" s="54"/>
      <c r="Q55" s="53"/>
    </row>
    <row r="56" spans="1:260" ht="20.100000000000001" hidden="1" customHeight="1">
      <c r="A56" s="92"/>
      <c r="B56" s="93"/>
      <c r="C56" s="94"/>
      <c r="D56" s="93"/>
      <c r="E56" s="95"/>
      <c r="F56" s="96"/>
      <c r="G56" s="95"/>
      <c r="H56" s="96"/>
      <c r="I56" s="97"/>
      <c r="J56" s="98"/>
      <c r="K56" s="99"/>
      <c r="L56" s="98"/>
      <c r="M56" s="100"/>
      <c r="N56" s="379"/>
      <c r="O56" s="65"/>
      <c r="P56" s="54"/>
      <c r="Q56" s="53"/>
    </row>
    <row r="57" spans="1:260" ht="20.100000000000001" hidden="1" customHeight="1">
      <c r="A57" s="101"/>
      <c r="B57" s="81"/>
      <c r="C57" s="102"/>
      <c r="D57" s="81"/>
      <c r="E57" s="73"/>
      <c r="F57" s="103"/>
      <c r="G57" s="73"/>
      <c r="H57" s="103"/>
      <c r="I57" s="104"/>
      <c r="J57" s="105"/>
      <c r="K57" s="106"/>
      <c r="L57" s="105"/>
      <c r="M57" s="77"/>
      <c r="N57" s="373"/>
      <c r="O57" s="65"/>
      <c r="P57" s="54"/>
      <c r="Q57" s="53"/>
    </row>
    <row r="58" spans="1:260" ht="20.100000000000001" hidden="1" customHeight="1">
      <c r="A58" s="101"/>
      <c r="B58" s="81"/>
      <c r="C58" s="102"/>
      <c r="D58" s="81"/>
      <c r="E58" s="73"/>
      <c r="F58" s="103"/>
      <c r="G58" s="73"/>
      <c r="H58" s="103"/>
      <c r="I58" s="104"/>
      <c r="J58" s="105"/>
      <c r="K58" s="106"/>
      <c r="L58" s="105"/>
      <c r="M58" s="77"/>
      <c r="N58" s="373"/>
      <c r="O58" s="65"/>
      <c r="P58" s="54"/>
      <c r="Q58" s="53"/>
    </row>
    <row r="59" spans="1:260" ht="20.100000000000001" hidden="1" customHeight="1">
      <c r="A59" s="101"/>
      <c r="B59" s="81"/>
      <c r="C59" s="102"/>
      <c r="D59" s="81"/>
      <c r="E59" s="73"/>
      <c r="F59" s="103"/>
      <c r="G59" s="73"/>
      <c r="H59" s="103"/>
      <c r="I59" s="104"/>
      <c r="J59" s="105"/>
      <c r="K59" s="106"/>
      <c r="L59" s="105"/>
      <c r="M59" s="77"/>
      <c r="N59" s="373"/>
      <c r="O59" s="65"/>
      <c r="P59" s="54"/>
      <c r="Q59" s="53"/>
    </row>
    <row r="60" spans="1:260" ht="20.100000000000001" hidden="1" customHeight="1">
      <c r="A60" s="66" t="s">
        <v>224</v>
      </c>
      <c r="B60" s="44" t="s">
        <v>225</v>
      </c>
      <c r="C60" s="44"/>
      <c r="D60" s="43"/>
      <c r="E60" s="44"/>
      <c r="F60" s="44"/>
      <c r="G60" s="44"/>
      <c r="H60" s="44"/>
      <c r="I60" s="44"/>
      <c r="J60" s="44"/>
      <c r="K60" s="76"/>
      <c r="L60" s="44"/>
      <c r="M60" s="44"/>
      <c r="N60" s="380"/>
      <c r="O60" s="65"/>
      <c r="P60" s="54"/>
      <c r="Q60" s="53"/>
    </row>
    <row r="61" spans="1:260" s="108" customFormat="1" ht="20.100000000000001" customHeight="1">
      <c r="A61" s="25" t="s">
        <v>226</v>
      </c>
      <c r="B61" s="26"/>
      <c r="C61" s="26">
        <v>14</v>
      </c>
      <c r="D61" s="27" t="s">
        <v>42</v>
      </c>
      <c r="E61" s="26">
        <v>183</v>
      </c>
      <c r="F61" s="26">
        <f>INT(E61*$C61)</f>
        <v>2562</v>
      </c>
      <c r="G61" s="26">
        <v>10182</v>
      </c>
      <c r="H61" s="26">
        <f>INT(G61*C61)</f>
        <v>142548</v>
      </c>
      <c r="I61" s="26">
        <v>0</v>
      </c>
      <c r="J61" s="26">
        <f>INT(I61*C61)</f>
        <v>0</v>
      </c>
      <c r="K61" s="28">
        <f>E61+G61+I61</f>
        <v>10365</v>
      </c>
      <c r="L61" s="26">
        <f>+INT(H61+J61+F61)</f>
        <v>145110</v>
      </c>
      <c r="M61" s="53" t="s">
        <v>43</v>
      </c>
      <c r="N61" s="386">
        <f>L61</f>
        <v>145110</v>
      </c>
      <c r="O61" s="444">
        <f>ROUND(N61/$K$6,4)</f>
        <v>5.9999999999999995E-4</v>
      </c>
      <c r="P61" s="54"/>
      <c r="Q61" s="53"/>
      <c r="R61" s="387">
        <v>145110</v>
      </c>
      <c r="S61" s="388">
        <f>N61-R61</f>
        <v>0</v>
      </c>
    </row>
    <row r="62" spans="1:260" s="111" customFormat="1" ht="20.100000000000001" hidden="1" customHeight="1">
      <c r="A62" s="109" t="s">
        <v>227</v>
      </c>
      <c r="B62" s="109"/>
      <c r="C62" s="110"/>
      <c r="D62" s="109"/>
      <c r="E62" s="110"/>
      <c r="F62" s="110">
        <f>F61</f>
        <v>2562</v>
      </c>
      <c r="G62" s="110"/>
      <c r="H62" s="110">
        <f>H61</f>
        <v>142548</v>
      </c>
      <c r="I62" s="110"/>
      <c r="J62" s="110">
        <f>J61</f>
        <v>0</v>
      </c>
      <c r="K62" s="28"/>
      <c r="L62" s="110">
        <f>+INT(H62+J62+F62)</f>
        <v>145110</v>
      </c>
      <c r="M62" s="110"/>
      <c r="N62" s="381"/>
      <c r="O62" s="65"/>
      <c r="P62" s="54"/>
      <c r="Q62" s="53"/>
      <c r="R62" s="108">
        <v>1451310</v>
      </c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G62" s="108"/>
      <c r="CH62" s="108"/>
      <c r="CI62" s="108"/>
      <c r="CJ62" s="108"/>
      <c r="CK62" s="108"/>
      <c r="CL62" s="108"/>
      <c r="CM62" s="108"/>
      <c r="CN62" s="108"/>
      <c r="CO62" s="108"/>
      <c r="CP62" s="108"/>
      <c r="CQ62" s="108"/>
      <c r="CR62" s="108"/>
      <c r="CS62" s="108"/>
      <c r="CT62" s="108"/>
      <c r="CU62" s="108"/>
      <c r="CV62" s="108"/>
      <c r="CW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  <c r="DK62" s="108"/>
      <c r="DL62" s="108"/>
      <c r="DM62" s="108"/>
      <c r="DN62" s="108"/>
      <c r="DO62" s="108"/>
      <c r="DP62" s="108"/>
      <c r="DQ62" s="108"/>
      <c r="DR62" s="108"/>
      <c r="DS62" s="108"/>
      <c r="DT62" s="108"/>
      <c r="DU62" s="108"/>
      <c r="DV62" s="108"/>
      <c r="DW62" s="108"/>
      <c r="DX62" s="108"/>
      <c r="DY62" s="108"/>
      <c r="DZ62" s="108"/>
      <c r="EA62" s="108"/>
      <c r="EB62" s="108"/>
      <c r="EC62" s="108"/>
      <c r="ED62" s="108"/>
      <c r="EE62" s="108"/>
      <c r="EF62" s="108"/>
      <c r="EG62" s="108"/>
      <c r="EH62" s="108"/>
      <c r="EI62" s="108"/>
      <c r="EJ62" s="108"/>
      <c r="EK62" s="108"/>
      <c r="EL62" s="108"/>
      <c r="EM62" s="108"/>
      <c r="EN62" s="108"/>
      <c r="EO62" s="108"/>
      <c r="EP62" s="108"/>
      <c r="EQ62" s="108"/>
      <c r="ER62" s="108"/>
      <c r="ES62" s="108"/>
      <c r="ET62" s="108"/>
      <c r="EU62" s="108"/>
      <c r="EV62" s="108"/>
      <c r="EW62" s="108"/>
      <c r="EX62" s="108"/>
      <c r="EY62" s="108"/>
      <c r="EZ62" s="108"/>
      <c r="FA62" s="108"/>
      <c r="FB62" s="108"/>
      <c r="FC62" s="108"/>
      <c r="FD62" s="108"/>
      <c r="FE62" s="108"/>
      <c r="FF62" s="108"/>
      <c r="FG62" s="108"/>
      <c r="FH62" s="108"/>
      <c r="FI62" s="108"/>
      <c r="FJ62" s="108"/>
      <c r="FK62" s="108"/>
      <c r="FL62" s="108"/>
      <c r="FM62" s="108"/>
      <c r="FN62" s="108"/>
      <c r="FO62" s="108"/>
      <c r="FP62" s="108"/>
      <c r="FQ62" s="108"/>
      <c r="FR62" s="108"/>
      <c r="FS62" s="108"/>
      <c r="FT62" s="108"/>
      <c r="FU62" s="108"/>
      <c r="FV62" s="108"/>
      <c r="FW62" s="108"/>
      <c r="FX62" s="108"/>
      <c r="FY62" s="108"/>
      <c r="FZ62" s="108"/>
      <c r="GA62" s="108"/>
      <c r="GB62" s="108"/>
      <c r="GC62" s="108"/>
      <c r="GD62" s="108"/>
      <c r="GE62" s="108"/>
      <c r="GF62" s="108"/>
      <c r="GG62" s="108"/>
      <c r="GH62" s="108"/>
      <c r="GI62" s="108"/>
      <c r="GJ62" s="108"/>
      <c r="GK62" s="108"/>
      <c r="GL62" s="108"/>
      <c r="GM62" s="108"/>
      <c r="GN62" s="108"/>
      <c r="GO62" s="108"/>
      <c r="GP62" s="108"/>
      <c r="GQ62" s="108"/>
      <c r="GR62" s="108"/>
      <c r="GS62" s="108"/>
      <c r="GT62" s="108"/>
      <c r="GU62" s="108"/>
      <c r="GV62" s="108"/>
      <c r="GW62" s="108"/>
      <c r="GX62" s="108"/>
      <c r="GY62" s="108"/>
      <c r="GZ62" s="108"/>
      <c r="HA62" s="108"/>
      <c r="HB62" s="108"/>
      <c r="HC62" s="108"/>
      <c r="HD62" s="108"/>
      <c r="HE62" s="108"/>
      <c r="HF62" s="108"/>
      <c r="HG62" s="108"/>
      <c r="HH62" s="108"/>
      <c r="HI62" s="108"/>
      <c r="HJ62" s="108"/>
      <c r="HK62" s="108"/>
      <c r="HL62" s="108"/>
      <c r="HM62" s="108"/>
      <c r="HN62" s="108"/>
      <c r="HO62" s="108"/>
      <c r="HP62" s="108"/>
      <c r="HQ62" s="108"/>
      <c r="HR62" s="108"/>
      <c r="HS62" s="108"/>
      <c r="HT62" s="108"/>
      <c r="HU62" s="108"/>
      <c r="HV62" s="108"/>
      <c r="HW62" s="108"/>
      <c r="HX62" s="108"/>
      <c r="HY62" s="108"/>
      <c r="HZ62" s="108"/>
      <c r="IA62" s="108"/>
      <c r="IB62" s="108"/>
      <c r="IC62" s="108"/>
      <c r="ID62" s="108"/>
      <c r="IE62" s="108"/>
      <c r="IF62" s="108"/>
      <c r="IG62" s="108"/>
      <c r="IH62" s="108"/>
      <c r="II62" s="108"/>
      <c r="IJ62" s="108"/>
      <c r="IK62" s="108"/>
      <c r="IL62" s="108"/>
      <c r="IM62" s="108"/>
      <c r="IN62" s="108"/>
      <c r="IO62" s="108"/>
      <c r="IP62" s="108"/>
      <c r="IQ62" s="108"/>
      <c r="IR62" s="108"/>
      <c r="IS62" s="108"/>
      <c r="IT62" s="108"/>
      <c r="IU62" s="108"/>
      <c r="IV62" s="108"/>
      <c r="IW62" s="108"/>
      <c r="IX62" s="108"/>
      <c r="IY62" s="108"/>
      <c r="IZ62" s="108"/>
    </row>
    <row r="63" spans="1:260" s="111" customFormat="1" ht="20.100000000000001" hidden="1" customHeight="1">
      <c r="A63" s="109"/>
      <c r="B63" s="109"/>
      <c r="C63" s="110"/>
      <c r="D63" s="109"/>
      <c r="E63" s="110"/>
      <c r="F63" s="110"/>
      <c r="G63" s="110"/>
      <c r="H63" s="110"/>
      <c r="I63" s="110"/>
      <c r="J63" s="110"/>
      <c r="K63" s="28"/>
      <c r="L63" s="110"/>
      <c r="M63" s="110"/>
      <c r="N63" s="381"/>
      <c r="O63" s="65"/>
      <c r="P63" s="54"/>
      <c r="Q63" s="53"/>
      <c r="R63" s="108">
        <v>5639376</v>
      </c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  <c r="DK63" s="108"/>
      <c r="DL63" s="108"/>
      <c r="DM63" s="108"/>
      <c r="DN63" s="108"/>
      <c r="DO63" s="108"/>
      <c r="DP63" s="108"/>
      <c r="DQ63" s="108"/>
      <c r="DR63" s="108"/>
      <c r="DS63" s="108"/>
      <c r="DT63" s="108"/>
      <c r="DU63" s="108"/>
      <c r="DV63" s="108"/>
      <c r="DW63" s="108"/>
      <c r="DX63" s="108"/>
      <c r="DY63" s="108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08"/>
      <c r="EK63" s="108"/>
      <c r="EL63" s="108"/>
      <c r="EM63" s="108"/>
      <c r="EN63" s="108"/>
      <c r="EO63" s="108"/>
      <c r="EP63" s="108"/>
      <c r="EQ63" s="108"/>
      <c r="ER63" s="108"/>
      <c r="ES63" s="108"/>
      <c r="ET63" s="108"/>
      <c r="EU63" s="108"/>
      <c r="EV63" s="108"/>
      <c r="EW63" s="108"/>
      <c r="EX63" s="108"/>
      <c r="EY63" s="108"/>
      <c r="EZ63" s="108"/>
      <c r="FA63" s="108"/>
      <c r="FB63" s="108"/>
      <c r="FC63" s="108"/>
      <c r="FD63" s="108"/>
      <c r="FE63" s="108"/>
      <c r="FF63" s="108"/>
      <c r="FG63" s="108"/>
      <c r="FH63" s="108"/>
      <c r="FI63" s="108"/>
      <c r="FJ63" s="108"/>
      <c r="FK63" s="108"/>
      <c r="FL63" s="108"/>
      <c r="FM63" s="108"/>
      <c r="FN63" s="108"/>
      <c r="FO63" s="108"/>
      <c r="FP63" s="108"/>
      <c r="FQ63" s="108"/>
      <c r="FR63" s="108"/>
      <c r="FS63" s="108"/>
      <c r="FT63" s="108"/>
      <c r="FU63" s="108"/>
      <c r="FV63" s="108"/>
      <c r="FW63" s="108"/>
      <c r="FX63" s="108"/>
      <c r="FY63" s="108"/>
      <c r="FZ63" s="108"/>
      <c r="GA63" s="108"/>
      <c r="GB63" s="108"/>
      <c r="GC63" s="108"/>
      <c r="GD63" s="108"/>
      <c r="GE63" s="108"/>
      <c r="GF63" s="108"/>
      <c r="GG63" s="108"/>
      <c r="GH63" s="108"/>
      <c r="GI63" s="108"/>
      <c r="GJ63" s="108"/>
      <c r="GK63" s="108"/>
      <c r="GL63" s="108"/>
      <c r="GM63" s="108"/>
      <c r="GN63" s="108"/>
      <c r="GO63" s="108"/>
      <c r="GP63" s="108"/>
      <c r="GQ63" s="108"/>
      <c r="GR63" s="108"/>
      <c r="GS63" s="108"/>
      <c r="GT63" s="108"/>
      <c r="GU63" s="108"/>
      <c r="GV63" s="108"/>
      <c r="GW63" s="108"/>
      <c r="GX63" s="108"/>
      <c r="GY63" s="108"/>
      <c r="GZ63" s="108"/>
      <c r="HA63" s="108"/>
      <c r="HB63" s="108"/>
      <c r="HC63" s="108"/>
      <c r="HD63" s="108"/>
      <c r="HE63" s="108"/>
      <c r="HF63" s="108"/>
      <c r="HG63" s="108"/>
      <c r="HH63" s="108"/>
      <c r="HI63" s="108"/>
      <c r="HJ63" s="108"/>
      <c r="HK63" s="108"/>
      <c r="HL63" s="108"/>
      <c r="HM63" s="108"/>
      <c r="HN63" s="108"/>
      <c r="HO63" s="108"/>
      <c r="HP63" s="108"/>
      <c r="HQ63" s="108"/>
      <c r="HR63" s="108"/>
      <c r="HS63" s="108"/>
      <c r="HT63" s="108"/>
      <c r="HU63" s="108"/>
      <c r="HV63" s="108"/>
      <c r="HW63" s="108"/>
      <c r="HX63" s="108"/>
      <c r="HY63" s="108"/>
      <c r="HZ63" s="108"/>
      <c r="IA63" s="108"/>
      <c r="IB63" s="108"/>
      <c r="IC63" s="108"/>
      <c r="ID63" s="108"/>
      <c r="IE63" s="108"/>
      <c r="IF63" s="108"/>
      <c r="IG63" s="108"/>
      <c r="IH63" s="108"/>
      <c r="II63" s="108"/>
      <c r="IJ63" s="108"/>
      <c r="IK63" s="108"/>
      <c r="IL63" s="108"/>
      <c r="IM63" s="108"/>
      <c r="IN63" s="108"/>
      <c r="IO63" s="108"/>
      <c r="IP63" s="108"/>
      <c r="IQ63" s="108"/>
      <c r="IR63" s="108"/>
      <c r="IS63" s="108"/>
      <c r="IT63" s="108"/>
      <c r="IU63" s="108"/>
      <c r="IV63" s="108"/>
      <c r="IW63" s="108"/>
      <c r="IX63" s="108"/>
      <c r="IY63" s="108"/>
      <c r="IZ63" s="108"/>
    </row>
    <row r="64" spans="1:260" s="112" customFormat="1" ht="26.25" customHeight="1">
      <c r="A64" s="29" t="s">
        <v>41</v>
      </c>
      <c r="B64" s="25"/>
      <c r="C64" s="30">
        <v>35</v>
      </c>
      <c r="D64" s="27" t="s">
        <v>42</v>
      </c>
      <c r="E64" s="26">
        <v>733</v>
      </c>
      <c r="F64" s="26">
        <f>INT(E64*$C64)</f>
        <v>25655</v>
      </c>
      <c r="G64" s="26">
        <v>40733</v>
      </c>
      <c r="H64" s="26">
        <f>INT(C64*G64)</f>
        <v>1425655</v>
      </c>
      <c r="I64" s="26">
        <v>0</v>
      </c>
      <c r="J64" s="26">
        <f>INT(I64*C64)</f>
        <v>0</v>
      </c>
      <c r="K64" s="28">
        <f>E64+G64+I64</f>
        <v>41466</v>
      </c>
      <c r="L64" s="26">
        <f>+INT(H64+J64+F64)</f>
        <v>1451310</v>
      </c>
      <c r="M64" s="53" t="s">
        <v>43</v>
      </c>
      <c r="N64" s="386">
        <f>L64</f>
        <v>1451310</v>
      </c>
      <c r="O64" s="444">
        <f>ROUND(N64/$K$6,4)</f>
        <v>5.7999999999999996E-3</v>
      </c>
      <c r="P64" s="54"/>
      <c r="Q64" s="53"/>
      <c r="R64" s="387">
        <v>1531488</v>
      </c>
      <c r="S64" s="388">
        <f>N64-R64</f>
        <v>-80178</v>
      </c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  <c r="IU64" s="78"/>
      <c r="IV64" s="78"/>
      <c r="IW64" s="78"/>
      <c r="IX64" s="78"/>
      <c r="IY64" s="78"/>
      <c r="IZ64" s="78"/>
    </row>
    <row r="65" spans="1:260" s="113" customFormat="1" ht="20.100000000000001" hidden="1" customHeight="1">
      <c r="A65" s="109" t="s">
        <v>227</v>
      </c>
      <c r="B65" s="109"/>
      <c r="C65" s="109"/>
      <c r="D65" s="109"/>
      <c r="E65" s="110"/>
      <c r="F65" s="110">
        <f>F64</f>
        <v>25655</v>
      </c>
      <c r="G65" s="110"/>
      <c r="H65" s="110">
        <f>H64</f>
        <v>1425655</v>
      </c>
      <c r="I65" s="110"/>
      <c r="J65" s="110">
        <f>J64</f>
        <v>0</v>
      </c>
      <c r="K65" s="28"/>
      <c r="L65" s="110">
        <f>+INT(H65+J65+F65)</f>
        <v>1451310</v>
      </c>
      <c r="M65" s="110"/>
      <c r="N65" s="381"/>
      <c r="O65" s="65"/>
      <c r="P65" s="54"/>
      <c r="Q65" s="53"/>
      <c r="R65" s="78">
        <v>289668</v>
      </c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  <c r="IU65" s="78"/>
      <c r="IV65" s="78"/>
      <c r="IW65" s="78"/>
      <c r="IX65" s="78"/>
      <c r="IY65" s="78"/>
      <c r="IZ65" s="78"/>
    </row>
    <row r="66" spans="1:260" s="113" customFormat="1" ht="20.100000000000001" hidden="1" customHeight="1">
      <c r="A66" s="109"/>
      <c r="B66" s="109"/>
      <c r="C66" s="109"/>
      <c r="D66" s="109"/>
      <c r="E66" s="110"/>
      <c r="F66" s="110"/>
      <c r="G66" s="110"/>
      <c r="H66" s="110"/>
      <c r="I66" s="110"/>
      <c r="J66" s="110"/>
      <c r="K66" s="28"/>
      <c r="L66" s="110"/>
      <c r="M66" s="110"/>
      <c r="N66" s="381"/>
      <c r="O66" s="65"/>
      <c r="P66" s="54"/>
      <c r="Q66" s="53"/>
      <c r="R66" s="78">
        <v>583022</v>
      </c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  <c r="IU66" s="78"/>
      <c r="IV66" s="78"/>
      <c r="IW66" s="78"/>
      <c r="IX66" s="78"/>
      <c r="IY66" s="78"/>
      <c r="IZ66" s="78"/>
    </row>
    <row r="67" spans="1:260" s="115" customFormat="1" ht="20.100000000000001" hidden="1" customHeight="1">
      <c r="A67" s="25" t="s">
        <v>228</v>
      </c>
      <c r="B67" s="27"/>
      <c r="C67" s="27">
        <v>1</v>
      </c>
      <c r="D67" s="27" t="s">
        <v>58</v>
      </c>
      <c r="E67" s="26"/>
      <c r="F67" s="110">
        <f>F74</f>
        <v>281787</v>
      </c>
      <c r="G67" s="26"/>
      <c r="H67" s="110">
        <f>H74</f>
        <v>14859531</v>
      </c>
      <c r="I67" s="110"/>
      <c r="J67" s="110">
        <f>J74</f>
        <v>0</v>
      </c>
      <c r="K67" s="114"/>
      <c r="L67" s="110">
        <f>L74</f>
        <v>15141318</v>
      </c>
      <c r="M67" s="26"/>
      <c r="N67" s="382"/>
      <c r="O67" s="65"/>
      <c r="P67" s="54"/>
      <c r="Q67" s="53"/>
      <c r="R67" s="108">
        <v>6855476</v>
      </c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08"/>
      <c r="BS67" s="108"/>
      <c r="BT67" s="108"/>
      <c r="BU67" s="108"/>
      <c r="BV67" s="108"/>
      <c r="BW67" s="108"/>
      <c r="BX67" s="108"/>
      <c r="BY67" s="108"/>
      <c r="BZ67" s="108"/>
      <c r="CA67" s="108"/>
      <c r="CB67" s="108"/>
      <c r="CC67" s="108"/>
      <c r="CD67" s="108"/>
      <c r="CE67" s="108"/>
      <c r="CF67" s="108"/>
      <c r="CG67" s="108"/>
      <c r="CH67" s="108"/>
      <c r="CI67" s="108"/>
      <c r="CJ67" s="108"/>
      <c r="CK67" s="108"/>
      <c r="CL67" s="108"/>
      <c r="CM67" s="108"/>
      <c r="CN67" s="108"/>
      <c r="CO67" s="108"/>
      <c r="CP67" s="108"/>
      <c r="CQ67" s="108"/>
      <c r="CR67" s="108"/>
      <c r="CS67" s="108"/>
      <c r="CT67" s="108"/>
      <c r="CU67" s="108"/>
      <c r="CV67" s="108"/>
      <c r="CW67" s="108"/>
      <c r="CX67" s="108"/>
      <c r="CY67" s="108"/>
      <c r="CZ67" s="108"/>
      <c r="DA67" s="108"/>
      <c r="DB67" s="108"/>
      <c r="DC67" s="108"/>
      <c r="DD67" s="108"/>
      <c r="DE67" s="108"/>
      <c r="DF67" s="108"/>
      <c r="DG67" s="108"/>
      <c r="DH67" s="108"/>
      <c r="DI67" s="108"/>
      <c r="DJ67" s="108"/>
      <c r="DK67" s="108"/>
      <c r="DL67" s="108"/>
      <c r="DM67" s="108"/>
      <c r="DN67" s="108"/>
      <c r="DO67" s="108"/>
      <c r="DP67" s="108"/>
      <c r="DQ67" s="108"/>
      <c r="DR67" s="108"/>
      <c r="DS67" s="108"/>
      <c r="DT67" s="108"/>
      <c r="DU67" s="108"/>
      <c r="DV67" s="108"/>
      <c r="DW67" s="108"/>
      <c r="DX67" s="108"/>
      <c r="DY67" s="108"/>
      <c r="DZ67" s="108"/>
      <c r="EA67" s="108"/>
      <c r="EB67" s="108"/>
      <c r="EC67" s="108"/>
      <c r="ED67" s="108"/>
      <c r="EE67" s="108"/>
      <c r="EF67" s="108"/>
      <c r="EG67" s="108"/>
      <c r="EH67" s="108"/>
      <c r="EI67" s="108"/>
      <c r="EJ67" s="108"/>
      <c r="EK67" s="108"/>
      <c r="EL67" s="108"/>
      <c r="EM67" s="108"/>
      <c r="EN67" s="108"/>
      <c r="EO67" s="108"/>
      <c r="EP67" s="108"/>
      <c r="EQ67" s="108"/>
      <c r="ER67" s="108"/>
      <c r="ES67" s="108"/>
      <c r="ET67" s="108"/>
      <c r="EU67" s="108"/>
      <c r="EV67" s="108"/>
      <c r="EW67" s="108"/>
      <c r="EX67" s="108"/>
      <c r="EY67" s="108"/>
      <c r="EZ67" s="108"/>
      <c r="FA67" s="108"/>
      <c r="FB67" s="108"/>
      <c r="FC67" s="108"/>
      <c r="FD67" s="108"/>
      <c r="FE67" s="108"/>
      <c r="FF67" s="108"/>
      <c r="FG67" s="108"/>
      <c r="FH67" s="108"/>
      <c r="FI67" s="108"/>
      <c r="FJ67" s="108"/>
      <c r="FK67" s="108"/>
      <c r="FL67" s="108"/>
      <c r="FM67" s="108"/>
      <c r="FN67" s="108"/>
      <c r="FO67" s="108"/>
      <c r="FP67" s="108"/>
      <c r="FQ67" s="108"/>
      <c r="FR67" s="108"/>
      <c r="FS67" s="108"/>
      <c r="FT67" s="108"/>
      <c r="FU67" s="108"/>
      <c r="FV67" s="108"/>
      <c r="FW67" s="108"/>
      <c r="FX67" s="108"/>
      <c r="FY67" s="108"/>
      <c r="FZ67" s="108"/>
      <c r="GA67" s="108"/>
      <c r="GB67" s="108"/>
      <c r="GC67" s="108"/>
      <c r="GD67" s="108"/>
      <c r="GE67" s="108"/>
      <c r="GF67" s="108"/>
      <c r="GG67" s="108"/>
      <c r="GH67" s="108"/>
      <c r="GI67" s="108"/>
      <c r="GJ67" s="108"/>
      <c r="GK67" s="108"/>
      <c r="GL67" s="108"/>
      <c r="GM67" s="108"/>
      <c r="GN67" s="108"/>
      <c r="GO67" s="108"/>
      <c r="GP67" s="108"/>
      <c r="GQ67" s="108"/>
      <c r="GR67" s="108"/>
      <c r="GS67" s="108"/>
      <c r="GT67" s="108"/>
      <c r="GU67" s="108"/>
      <c r="GV67" s="108"/>
      <c r="GW67" s="108"/>
      <c r="GX67" s="108"/>
      <c r="GY67" s="108"/>
      <c r="GZ67" s="108"/>
      <c r="HA67" s="108"/>
      <c r="HB67" s="108"/>
      <c r="HC67" s="108"/>
      <c r="HD67" s="108"/>
      <c r="HE67" s="108"/>
      <c r="HF67" s="108"/>
      <c r="HG67" s="108"/>
      <c r="HH67" s="108"/>
      <c r="HI67" s="108"/>
      <c r="HJ67" s="108"/>
      <c r="HK67" s="108"/>
      <c r="HL67" s="108"/>
      <c r="HM67" s="108"/>
      <c r="HN67" s="108"/>
      <c r="HO67" s="108"/>
      <c r="HP67" s="108"/>
      <c r="HQ67" s="108"/>
      <c r="HR67" s="108"/>
      <c r="HS67" s="108"/>
      <c r="HT67" s="108"/>
      <c r="HU67" s="108"/>
      <c r="HV67" s="108"/>
      <c r="HW67" s="108"/>
      <c r="HX67" s="108"/>
      <c r="HY67" s="108"/>
      <c r="HZ67" s="108"/>
      <c r="IA67" s="108"/>
      <c r="IB67" s="108"/>
      <c r="IC67" s="108"/>
      <c r="ID67" s="108"/>
      <c r="IE67" s="108"/>
      <c r="IF67" s="108"/>
      <c r="IG67" s="108"/>
      <c r="IH67" s="108"/>
      <c r="II67" s="108"/>
      <c r="IJ67" s="108"/>
      <c r="IK67" s="108"/>
      <c r="IL67" s="108"/>
      <c r="IM67" s="108"/>
      <c r="IN67" s="108"/>
      <c r="IO67" s="108"/>
      <c r="IP67" s="108"/>
      <c r="IQ67" s="108"/>
      <c r="IR67" s="108"/>
      <c r="IS67" s="108"/>
      <c r="IT67" s="108"/>
      <c r="IU67" s="108"/>
      <c r="IV67" s="108"/>
      <c r="IW67" s="108"/>
      <c r="IX67" s="108"/>
      <c r="IY67" s="108"/>
      <c r="IZ67" s="108"/>
    </row>
    <row r="68" spans="1:260" s="108" customFormat="1" ht="20.100000000000001" customHeight="1">
      <c r="A68" s="27" t="s">
        <v>44</v>
      </c>
      <c r="B68" s="27" t="s">
        <v>45</v>
      </c>
      <c r="C68" s="27">
        <v>136</v>
      </c>
      <c r="D68" s="27" t="s">
        <v>42</v>
      </c>
      <c r="E68" s="26">
        <v>733</v>
      </c>
      <c r="F68" s="26">
        <f t="shared" ref="F68:F73" si="2">INT(E68*$C68)</f>
        <v>99688</v>
      </c>
      <c r="G68" s="26">
        <v>40733</v>
      </c>
      <c r="H68" s="26">
        <f t="shared" ref="H68:H73" si="3">INT(C68*G68)</f>
        <v>5539688</v>
      </c>
      <c r="I68" s="26">
        <v>0</v>
      </c>
      <c r="J68" s="26">
        <f t="shared" ref="J68:J73" si="4">INT(I68*C68)</f>
        <v>0</v>
      </c>
      <c r="K68" s="28">
        <f t="shared" ref="K68:K73" si="5">E68+G68+I68</f>
        <v>41466</v>
      </c>
      <c r="L68" s="26">
        <f t="shared" ref="L68:L73" si="6">+INT(H68+J68+F68)</f>
        <v>5639376</v>
      </c>
      <c r="M68" s="53" t="s">
        <v>43</v>
      </c>
      <c r="N68" s="386">
        <f t="shared" ref="N68:N73" si="7">L68</f>
        <v>5639376</v>
      </c>
      <c r="O68" s="444">
        <f t="shared" ref="O68:O73" si="8">ROUND(N68/$K$6,4)</f>
        <v>2.24E-2</v>
      </c>
      <c r="P68" s="54"/>
      <c r="Q68" s="53"/>
      <c r="R68" s="387">
        <v>242288</v>
      </c>
      <c r="S68" s="388">
        <f t="shared" ref="S68:S73" si="9">N68-R68</f>
        <v>5397088</v>
      </c>
    </row>
    <row r="69" spans="1:260" s="115" customFormat="1" ht="20.100000000000001" customHeight="1">
      <c r="A69" s="27" t="s">
        <v>46</v>
      </c>
      <c r="B69" s="27" t="s">
        <v>47</v>
      </c>
      <c r="C69" s="27">
        <v>56</v>
      </c>
      <c r="D69" s="27" t="s">
        <v>42</v>
      </c>
      <c r="E69" s="26">
        <v>483</v>
      </c>
      <c r="F69" s="26">
        <f t="shared" si="2"/>
        <v>27048</v>
      </c>
      <c r="G69" s="26">
        <v>26865</v>
      </c>
      <c r="H69" s="26">
        <f t="shared" si="3"/>
        <v>1504440</v>
      </c>
      <c r="I69" s="26">
        <v>0</v>
      </c>
      <c r="J69" s="26">
        <f t="shared" si="4"/>
        <v>0</v>
      </c>
      <c r="K69" s="28">
        <f t="shared" si="5"/>
        <v>27348</v>
      </c>
      <c r="L69" s="26">
        <f t="shared" si="6"/>
        <v>1531488</v>
      </c>
      <c r="M69" s="53" t="s">
        <v>43</v>
      </c>
      <c r="N69" s="386">
        <f t="shared" si="7"/>
        <v>1531488</v>
      </c>
      <c r="O69" s="444">
        <f t="shared" si="8"/>
        <v>6.1000000000000004E-3</v>
      </c>
      <c r="P69" s="54"/>
      <c r="Q69" s="53"/>
      <c r="R69" s="387">
        <v>4964501</v>
      </c>
      <c r="S69" s="388">
        <f t="shared" si="9"/>
        <v>-3433013</v>
      </c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08"/>
      <c r="BS69" s="108"/>
      <c r="BT69" s="108"/>
      <c r="BU69" s="108"/>
      <c r="BV69" s="108"/>
      <c r="BW69" s="108"/>
      <c r="BX69" s="108"/>
      <c r="BY69" s="108"/>
      <c r="BZ69" s="108"/>
      <c r="CA69" s="108"/>
      <c r="CB69" s="108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108"/>
      <c r="DJ69" s="108"/>
      <c r="DK69" s="108"/>
      <c r="DL69" s="108"/>
      <c r="DM69" s="108"/>
      <c r="DN69" s="108"/>
      <c r="DO69" s="108"/>
      <c r="DP69" s="108"/>
      <c r="DQ69" s="108"/>
      <c r="DR69" s="108"/>
      <c r="DS69" s="108"/>
      <c r="DT69" s="108"/>
      <c r="DU69" s="108"/>
      <c r="DV69" s="108"/>
      <c r="DW69" s="108"/>
      <c r="DX69" s="108"/>
      <c r="DY69" s="108"/>
      <c r="DZ69" s="108"/>
      <c r="EA69" s="108"/>
      <c r="EB69" s="108"/>
      <c r="EC69" s="108"/>
      <c r="ED69" s="108"/>
      <c r="EE69" s="108"/>
      <c r="EF69" s="108"/>
      <c r="EG69" s="108"/>
      <c r="EH69" s="108"/>
      <c r="EI69" s="108"/>
      <c r="EJ69" s="108"/>
      <c r="EK69" s="108"/>
      <c r="EL69" s="108"/>
      <c r="EM69" s="108"/>
      <c r="EN69" s="108"/>
      <c r="EO69" s="108"/>
      <c r="EP69" s="108"/>
      <c r="EQ69" s="108"/>
      <c r="ER69" s="108"/>
      <c r="ES69" s="108"/>
      <c r="ET69" s="108"/>
      <c r="EU69" s="108"/>
      <c r="EV69" s="108"/>
      <c r="EW69" s="108"/>
      <c r="EX69" s="108"/>
      <c r="EY69" s="108"/>
      <c r="EZ69" s="108"/>
      <c r="FA69" s="108"/>
      <c r="FB69" s="108"/>
      <c r="FC69" s="108"/>
      <c r="FD69" s="108"/>
      <c r="FE69" s="108"/>
      <c r="FF69" s="108"/>
      <c r="FG69" s="108"/>
      <c r="FH69" s="108"/>
      <c r="FI69" s="108"/>
      <c r="FJ69" s="108"/>
      <c r="FK69" s="108"/>
      <c r="FL69" s="108"/>
      <c r="FM69" s="108"/>
      <c r="FN69" s="108"/>
      <c r="FO69" s="108"/>
      <c r="FP69" s="108"/>
      <c r="FQ69" s="108"/>
      <c r="FR69" s="108"/>
      <c r="FS69" s="108"/>
      <c r="FT69" s="108"/>
      <c r="FU69" s="108"/>
      <c r="FV69" s="108"/>
      <c r="FW69" s="108"/>
      <c r="FX69" s="108"/>
      <c r="FY69" s="108"/>
      <c r="FZ69" s="108"/>
      <c r="GA69" s="108"/>
      <c r="GB69" s="108"/>
      <c r="GC69" s="108"/>
      <c r="GD69" s="108"/>
      <c r="GE69" s="108"/>
      <c r="GF69" s="108"/>
      <c r="GG69" s="108"/>
      <c r="GH69" s="108"/>
      <c r="GI69" s="108"/>
      <c r="GJ69" s="108"/>
      <c r="GK69" s="108"/>
      <c r="GL69" s="108"/>
      <c r="GM69" s="108"/>
      <c r="GN69" s="108"/>
      <c r="GO69" s="108"/>
      <c r="GP69" s="108"/>
      <c r="GQ69" s="108"/>
      <c r="GR69" s="108"/>
      <c r="GS69" s="108"/>
      <c r="GT69" s="108"/>
      <c r="GU69" s="108"/>
      <c r="GV69" s="108"/>
      <c r="GW69" s="108"/>
      <c r="GX69" s="108"/>
      <c r="GY69" s="108"/>
      <c r="GZ69" s="108"/>
      <c r="HA69" s="108"/>
      <c r="HB69" s="108"/>
      <c r="HC69" s="108"/>
      <c r="HD69" s="108"/>
      <c r="HE69" s="108"/>
      <c r="HF69" s="108"/>
      <c r="HG69" s="108"/>
      <c r="HH69" s="108"/>
      <c r="HI69" s="108"/>
      <c r="HJ69" s="108"/>
      <c r="HK69" s="108"/>
      <c r="HL69" s="108"/>
      <c r="HM69" s="108"/>
      <c r="HN69" s="108"/>
      <c r="HO69" s="108"/>
      <c r="HP69" s="108"/>
      <c r="HQ69" s="108"/>
      <c r="HR69" s="108"/>
      <c r="HS69" s="108"/>
      <c r="HT69" s="108"/>
      <c r="HU69" s="108"/>
      <c r="HV69" s="108"/>
      <c r="HW69" s="108"/>
      <c r="HX69" s="108"/>
      <c r="HY69" s="108"/>
      <c r="HZ69" s="108"/>
      <c r="IA69" s="108"/>
      <c r="IB69" s="108"/>
      <c r="IC69" s="108"/>
      <c r="ID69" s="108"/>
      <c r="IE69" s="108"/>
      <c r="IF69" s="108"/>
      <c r="IG69" s="108"/>
      <c r="IH69" s="108"/>
      <c r="II69" s="108"/>
      <c r="IJ69" s="108"/>
      <c r="IK69" s="108"/>
      <c r="IL69" s="108"/>
      <c r="IM69" s="108"/>
      <c r="IN69" s="108"/>
      <c r="IO69" s="108"/>
      <c r="IP69" s="108"/>
      <c r="IQ69" s="108"/>
      <c r="IR69" s="108"/>
      <c r="IS69" s="108"/>
      <c r="IT69" s="108"/>
      <c r="IU69" s="108"/>
      <c r="IV69" s="108"/>
      <c r="IW69" s="108"/>
      <c r="IX69" s="108"/>
      <c r="IY69" s="108"/>
      <c r="IZ69" s="108"/>
    </row>
    <row r="70" spans="1:260" s="108" customFormat="1" ht="20.100000000000001" customHeight="1">
      <c r="A70" s="27" t="s">
        <v>48</v>
      </c>
      <c r="B70" s="27" t="s">
        <v>49</v>
      </c>
      <c r="C70" s="27">
        <v>6</v>
      </c>
      <c r="D70" s="27" t="s">
        <v>42</v>
      </c>
      <c r="E70" s="26">
        <v>946</v>
      </c>
      <c r="F70" s="26">
        <f t="shared" si="2"/>
        <v>5676</v>
      </c>
      <c r="G70" s="26">
        <v>47332</v>
      </c>
      <c r="H70" s="26">
        <f t="shared" si="3"/>
        <v>283992</v>
      </c>
      <c r="I70" s="26">
        <v>0</v>
      </c>
      <c r="J70" s="26">
        <f t="shared" si="4"/>
        <v>0</v>
      </c>
      <c r="K70" s="28">
        <f t="shared" si="5"/>
        <v>48278</v>
      </c>
      <c r="L70" s="26">
        <f t="shared" si="6"/>
        <v>289668</v>
      </c>
      <c r="M70" s="53" t="s">
        <v>43</v>
      </c>
      <c r="N70" s="386">
        <f t="shared" si="7"/>
        <v>289668</v>
      </c>
      <c r="O70" s="444">
        <f t="shared" si="8"/>
        <v>1.1999999999999999E-3</v>
      </c>
      <c r="P70" s="54"/>
      <c r="Q70" s="53"/>
      <c r="R70" s="387">
        <v>630408</v>
      </c>
      <c r="S70" s="388">
        <f t="shared" si="9"/>
        <v>-340740</v>
      </c>
    </row>
    <row r="71" spans="1:260" s="115" customFormat="1" ht="20.100000000000001" customHeight="1">
      <c r="A71" s="27" t="s">
        <v>46</v>
      </c>
      <c r="B71" s="27" t="s">
        <v>50</v>
      </c>
      <c r="C71" s="27">
        <v>11</v>
      </c>
      <c r="D71" s="27" t="s">
        <v>42</v>
      </c>
      <c r="E71" s="26">
        <v>937</v>
      </c>
      <c r="F71" s="26">
        <f t="shared" si="2"/>
        <v>10307</v>
      </c>
      <c r="G71" s="26">
        <v>52065</v>
      </c>
      <c r="H71" s="26">
        <f t="shared" si="3"/>
        <v>572715</v>
      </c>
      <c r="I71" s="26">
        <v>0</v>
      </c>
      <c r="J71" s="26">
        <f t="shared" si="4"/>
        <v>0</v>
      </c>
      <c r="K71" s="28">
        <f t="shared" si="5"/>
        <v>53002</v>
      </c>
      <c r="L71" s="26">
        <f t="shared" si="6"/>
        <v>583022</v>
      </c>
      <c r="M71" s="53" t="s">
        <v>43</v>
      </c>
      <c r="N71" s="386">
        <f t="shared" si="7"/>
        <v>583022</v>
      </c>
      <c r="O71" s="444">
        <f t="shared" si="8"/>
        <v>2.3E-3</v>
      </c>
      <c r="P71" s="54"/>
      <c r="Q71" s="53"/>
      <c r="R71" s="387">
        <v>2108348</v>
      </c>
      <c r="S71" s="388">
        <f t="shared" si="9"/>
        <v>-1525326</v>
      </c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108"/>
      <c r="CD71" s="108"/>
      <c r="CE71" s="108"/>
      <c r="CF71" s="108"/>
      <c r="CG71" s="108"/>
      <c r="CH71" s="108"/>
      <c r="CI71" s="108"/>
      <c r="CJ71" s="108"/>
      <c r="CK71" s="108"/>
      <c r="CL71" s="108"/>
      <c r="CM71" s="108"/>
      <c r="CN71" s="108"/>
      <c r="CO71" s="108"/>
      <c r="CP71" s="108"/>
      <c r="CQ71" s="108"/>
      <c r="CR71" s="108"/>
      <c r="CS71" s="108"/>
      <c r="CT71" s="108"/>
      <c r="CU71" s="108"/>
      <c r="CV71" s="108"/>
      <c r="CW71" s="108"/>
      <c r="CX71" s="108"/>
      <c r="CY71" s="108"/>
      <c r="CZ71" s="108"/>
      <c r="DA71" s="108"/>
      <c r="DB71" s="108"/>
      <c r="DC71" s="108"/>
      <c r="DD71" s="108"/>
      <c r="DE71" s="108"/>
      <c r="DF71" s="108"/>
      <c r="DG71" s="108"/>
      <c r="DH71" s="108"/>
      <c r="DI71" s="108"/>
      <c r="DJ71" s="108"/>
      <c r="DK71" s="108"/>
      <c r="DL71" s="108"/>
      <c r="DM71" s="108"/>
      <c r="DN71" s="108"/>
      <c r="DO71" s="108"/>
      <c r="DP71" s="108"/>
      <c r="DQ71" s="108"/>
      <c r="DR71" s="108"/>
      <c r="DS71" s="108"/>
      <c r="DT71" s="108"/>
      <c r="DU71" s="108"/>
      <c r="DV71" s="108"/>
      <c r="DW71" s="108"/>
      <c r="DX71" s="108"/>
      <c r="DY71" s="108"/>
      <c r="DZ71" s="108"/>
      <c r="EA71" s="108"/>
      <c r="EB71" s="108"/>
      <c r="EC71" s="108"/>
      <c r="ED71" s="108"/>
      <c r="EE71" s="108"/>
      <c r="EF71" s="108"/>
      <c r="EG71" s="108"/>
      <c r="EH71" s="108"/>
      <c r="EI71" s="108"/>
      <c r="EJ71" s="108"/>
      <c r="EK71" s="108"/>
      <c r="EL71" s="108"/>
      <c r="EM71" s="108"/>
      <c r="EN71" s="108"/>
      <c r="EO71" s="108"/>
      <c r="EP71" s="108"/>
      <c r="EQ71" s="108"/>
      <c r="ER71" s="108"/>
      <c r="ES71" s="108"/>
      <c r="ET71" s="108"/>
      <c r="EU71" s="108"/>
      <c r="EV71" s="108"/>
      <c r="EW71" s="108"/>
      <c r="EX71" s="108"/>
      <c r="EY71" s="108"/>
      <c r="EZ71" s="108"/>
      <c r="FA71" s="108"/>
      <c r="FB71" s="108"/>
      <c r="FC71" s="108"/>
      <c r="FD71" s="108"/>
      <c r="FE71" s="108"/>
      <c r="FF71" s="108"/>
      <c r="FG71" s="108"/>
      <c r="FH71" s="108"/>
      <c r="FI71" s="108"/>
      <c r="FJ71" s="108"/>
      <c r="FK71" s="108"/>
      <c r="FL71" s="108"/>
      <c r="FM71" s="108"/>
      <c r="FN71" s="108"/>
      <c r="FO71" s="108"/>
      <c r="FP71" s="108"/>
      <c r="FQ71" s="108"/>
      <c r="FR71" s="108"/>
      <c r="FS71" s="108"/>
      <c r="FT71" s="108"/>
      <c r="FU71" s="108"/>
      <c r="FV71" s="108"/>
      <c r="FW71" s="108"/>
      <c r="FX71" s="108"/>
      <c r="FY71" s="108"/>
      <c r="FZ71" s="108"/>
      <c r="GA71" s="108"/>
      <c r="GB71" s="108"/>
      <c r="GC71" s="108"/>
      <c r="GD71" s="108"/>
      <c r="GE71" s="108"/>
      <c r="GF71" s="108"/>
      <c r="GG71" s="108"/>
      <c r="GH71" s="108"/>
      <c r="GI71" s="108"/>
      <c r="GJ71" s="108"/>
      <c r="GK71" s="108"/>
      <c r="GL71" s="108"/>
      <c r="GM71" s="108"/>
      <c r="GN71" s="108"/>
      <c r="GO71" s="108"/>
      <c r="GP71" s="108"/>
      <c r="GQ71" s="108"/>
      <c r="GR71" s="108"/>
      <c r="GS71" s="108"/>
      <c r="GT71" s="108"/>
      <c r="GU71" s="108"/>
      <c r="GV71" s="108"/>
      <c r="GW71" s="108"/>
      <c r="GX71" s="108"/>
      <c r="GY71" s="108"/>
      <c r="GZ71" s="108"/>
      <c r="HA71" s="108"/>
      <c r="HB71" s="108"/>
      <c r="HC71" s="108"/>
      <c r="HD71" s="108"/>
      <c r="HE71" s="108"/>
      <c r="HF71" s="108"/>
      <c r="HG71" s="108"/>
      <c r="HH71" s="108"/>
      <c r="HI71" s="108"/>
      <c r="HJ71" s="108"/>
      <c r="HK71" s="108"/>
      <c r="HL71" s="108"/>
      <c r="HM71" s="108"/>
      <c r="HN71" s="108"/>
      <c r="HO71" s="108"/>
      <c r="HP71" s="108"/>
      <c r="HQ71" s="108"/>
      <c r="HR71" s="108"/>
      <c r="HS71" s="108"/>
      <c r="HT71" s="108"/>
      <c r="HU71" s="108"/>
      <c r="HV71" s="108"/>
      <c r="HW71" s="108"/>
      <c r="HX71" s="108"/>
      <c r="HY71" s="108"/>
      <c r="HZ71" s="108"/>
      <c r="IA71" s="108"/>
      <c r="IB71" s="108"/>
      <c r="IC71" s="108"/>
      <c r="ID71" s="108"/>
      <c r="IE71" s="108"/>
      <c r="IF71" s="108"/>
      <c r="IG71" s="108"/>
      <c r="IH71" s="108"/>
      <c r="II71" s="108"/>
      <c r="IJ71" s="108"/>
      <c r="IK71" s="108"/>
      <c r="IL71" s="108"/>
      <c r="IM71" s="108"/>
      <c r="IN71" s="108"/>
      <c r="IO71" s="108"/>
      <c r="IP71" s="108"/>
      <c r="IQ71" s="108"/>
      <c r="IR71" s="108"/>
      <c r="IS71" s="108"/>
      <c r="IT71" s="108"/>
      <c r="IU71" s="108"/>
      <c r="IV71" s="108"/>
      <c r="IW71" s="108"/>
      <c r="IX71" s="108"/>
      <c r="IY71" s="108"/>
      <c r="IZ71" s="108"/>
    </row>
    <row r="72" spans="1:260" s="108" customFormat="1" ht="20.100000000000001" customHeight="1">
      <c r="A72" s="27" t="s">
        <v>51</v>
      </c>
      <c r="B72" s="27" t="s">
        <v>52</v>
      </c>
      <c r="C72" s="27">
        <v>142</v>
      </c>
      <c r="D72" s="27" t="s">
        <v>42</v>
      </c>
      <c r="E72" s="26">
        <v>946</v>
      </c>
      <c r="F72" s="26">
        <f t="shared" si="2"/>
        <v>134332</v>
      </c>
      <c r="G72" s="26">
        <v>47332</v>
      </c>
      <c r="H72" s="26">
        <f t="shared" si="3"/>
        <v>6721144</v>
      </c>
      <c r="I72" s="26">
        <v>0</v>
      </c>
      <c r="J72" s="26">
        <f t="shared" si="4"/>
        <v>0</v>
      </c>
      <c r="K72" s="28">
        <f t="shared" si="5"/>
        <v>48278</v>
      </c>
      <c r="L72" s="26">
        <f t="shared" si="6"/>
        <v>6855476</v>
      </c>
      <c r="M72" s="53" t="s">
        <v>43</v>
      </c>
      <c r="N72" s="386">
        <f t="shared" si="7"/>
        <v>6855476</v>
      </c>
      <c r="O72" s="444">
        <f t="shared" si="8"/>
        <v>2.7199999999999998E-2</v>
      </c>
      <c r="P72" s="54"/>
      <c r="Q72" s="53"/>
      <c r="R72" s="387">
        <v>47693982</v>
      </c>
      <c r="S72" s="388">
        <f t="shared" si="9"/>
        <v>-40838506</v>
      </c>
    </row>
    <row r="73" spans="1:260" s="108" customFormat="1" ht="20.100000000000001" customHeight="1">
      <c r="A73" s="27" t="s">
        <v>53</v>
      </c>
      <c r="B73" s="27" t="s">
        <v>54</v>
      </c>
      <c r="C73" s="27">
        <v>16</v>
      </c>
      <c r="D73" s="27" t="s">
        <v>42</v>
      </c>
      <c r="E73" s="26">
        <v>296</v>
      </c>
      <c r="F73" s="26">
        <f t="shared" si="2"/>
        <v>4736</v>
      </c>
      <c r="G73" s="26">
        <v>14847</v>
      </c>
      <c r="H73" s="26">
        <f t="shared" si="3"/>
        <v>237552</v>
      </c>
      <c r="I73" s="26">
        <v>0</v>
      </c>
      <c r="J73" s="26">
        <f t="shared" si="4"/>
        <v>0</v>
      </c>
      <c r="K73" s="28">
        <f t="shared" si="5"/>
        <v>15143</v>
      </c>
      <c r="L73" s="26">
        <f t="shared" si="6"/>
        <v>242288</v>
      </c>
      <c r="M73" s="53" t="s">
        <v>43</v>
      </c>
      <c r="N73" s="386">
        <f t="shared" si="7"/>
        <v>242288</v>
      </c>
      <c r="O73" s="444">
        <f t="shared" si="8"/>
        <v>1E-3</v>
      </c>
      <c r="P73" s="54"/>
      <c r="Q73" s="53"/>
      <c r="R73" s="387">
        <v>1070560</v>
      </c>
      <c r="S73" s="388">
        <f t="shared" si="9"/>
        <v>-828272</v>
      </c>
    </row>
    <row r="74" spans="1:260" s="108" customFormat="1" ht="20.100000000000001" hidden="1" customHeight="1">
      <c r="A74" s="109" t="s">
        <v>227</v>
      </c>
      <c r="B74" s="109"/>
      <c r="C74" s="109"/>
      <c r="D74" s="109"/>
      <c r="E74" s="110"/>
      <c r="F74" s="110">
        <f>F68+F69+F70+F71+F72+F73</f>
        <v>281787</v>
      </c>
      <c r="G74" s="110"/>
      <c r="H74" s="110">
        <f>H68+H69+H70+H71+H72+H73</f>
        <v>14859531</v>
      </c>
      <c r="I74" s="110"/>
      <c r="J74" s="110">
        <f>J68+J69+J70+J71+J72+J73</f>
        <v>0</v>
      </c>
      <c r="K74" s="28"/>
      <c r="L74" s="110">
        <f>L68+L69+L70+L71+L72+L73</f>
        <v>15141318</v>
      </c>
      <c r="M74" s="110"/>
      <c r="N74" s="381"/>
      <c r="O74" s="65"/>
      <c r="P74" s="54"/>
      <c r="Q74" s="53"/>
      <c r="R74" s="108">
        <v>2922938</v>
      </c>
    </row>
    <row r="75" spans="1:260" s="108" customFormat="1" ht="20.100000000000001" hidden="1" customHeight="1">
      <c r="A75" s="109"/>
      <c r="B75" s="109"/>
      <c r="C75" s="109"/>
      <c r="D75" s="109"/>
      <c r="E75" s="110"/>
      <c r="F75" s="110"/>
      <c r="G75" s="110"/>
      <c r="H75" s="110"/>
      <c r="I75" s="110"/>
      <c r="J75" s="110"/>
      <c r="K75" s="28"/>
      <c r="L75" s="110"/>
      <c r="M75" s="110"/>
      <c r="N75" s="381"/>
      <c r="O75" s="65"/>
      <c r="P75" s="54"/>
      <c r="Q75" s="53"/>
      <c r="R75" s="108">
        <v>13048930</v>
      </c>
    </row>
    <row r="76" spans="1:260" s="108" customFormat="1" ht="20.100000000000001" customHeight="1">
      <c r="A76" s="25" t="s">
        <v>55</v>
      </c>
      <c r="B76" s="27"/>
      <c r="C76" s="31">
        <v>94.029999999999987</v>
      </c>
      <c r="D76" s="27" t="s">
        <v>56</v>
      </c>
      <c r="E76" s="26">
        <v>0</v>
      </c>
      <c r="F76" s="26"/>
      <c r="G76" s="26">
        <v>52797</v>
      </c>
      <c r="H76" s="26">
        <f>INT(C76*G76)</f>
        <v>4964501</v>
      </c>
      <c r="I76" s="26">
        <v>0</v>
      </c>
      <c r="J76" s="26"/>
      <c r="K76" s="28">
        <f>E76+G76+I76</f>
        <v>52797</v>
      </c>
      <c r="L76" s="26">
        <f>+INT(F76+H76+J76)</f>
        <v>4964501</v>
      </c>
      <c r="M76" s="53" t="s">
        <v>43</v>
      </c>
      <c r="N76" s="386">
        <f>L76</f>
        <v>4964501</v>
      </c>
      <c r="O76" s="444">
        <f>ROUND(N76/$K$6,4)</f>
        <v>1.9699999999999999E-2</v>
      </c>
      <c r="P76" s="54"/>
      <c r="Q76" s="53"/>
      <c r="R76" s="387">
        <v>65147760</v>
      </c>
      <c r="S76" s="388">
        <f>N76-R76</f>
        <v>-60183259</v>
      </c>
    </row>
    <row r="77" spans="1:260" s="108" customFormat="1" ht="20.100000000000001" hidden="1" customHeight="1">
      <c r="A77" s="109" t="s">
        <v>227</v>
      </c>
      <c r="B77" s="109"/>
      <c r="C77" s="109"/>
      <c r="D77" s="109"/>
      <c r="E77" s="110"/>
      <c r="F77" s="110"/>
      <c r="G77" s="110"/>
      <c r="H77" s="110">
        <f>H76</f>
        <v>4964501</v>
      </c>
      <c r="I77" s="110"/>
      <c r="J77" s="110"/>
      <c r="K77" s="28"/>
      <c r="L77" s="110">
        <f>+INT(H77+J77+F77)</f>
        <v>4964501</v>
      </c>
      <c r="M77" s="110"/>
      <c r="N77" s="381"/>
      <c r="O77" s="65"/>
      <c r="P77" s="54"/>
      <c r="Q77" s="53"/>
      <c r="R77" s="108">
        <v>8815000</v>
      </c>
    </row>
    <row r="78" spans="1:260" s="108" customFormat="1" ht="20.100000000000001" hidden="1" customHeight="1">
      <c r="A78" s="109"/>
      <c r="B78" s="109"/>
      <c r="C78" s="109"/>
      <c r="D78" s="109"/>
      <c r="E78" s="110"/>
      <c r="F78" s="110"/>
      <c r="G78" s="110"/>
      <c r="H78" s="110"/>
      <c r="I78" s="110"/>
      <c r="J78" s="110"/>
      <c r="K78" s="28"/>
      <c r="L78" s="110"/>
      <c r="M78" s="110"/>
      <c r="N78" s="381"/>
      <c r="O78" s="65"/>
      <c r="P78" s="54"/>
      <c r="Q78" s="53"/>
      <c r="R78" s="108">
        <v>3140790</v>
      </c>
    </row>
    <row r="79" spans="1:260" s="108" customFormat="1" ht="20.100000000000001" customHeight="1">
      <c r="A79" s="25" t="s">
        <v>57</v>
      </c>
      <c r="B79" s="27"/>
      <c r="C79" s="30">
        <v>1</v>
      </c>
      <c r="D79" s="27" t="s">
        <v>58</v>
      </c>
      <c r="E79" s="26">
        <v>0</v>
      </c>
      <c r="F79" s="26"/>
      <c r="G79" s="26">
        <v>630408</v>
      </c>
      <c r="H79" s="26">
        <f>INT(C79*G79)</f>
        <v>630408</v>
      </c>
      <c r="I79" s="26">
        <v>0</v>
      </c>
      <c r="J79" s="26"/>
      <c r="K79" s="28">
        <f>E79+G79+I79</f>
        <v>630408</v>
      </c>
      <c r="L79" s="26">
        <f>+INT(F79+H79+J79)</f>
        <v>630408</v>
      </c>
      <c r="M79" s="53" t="s">
        <v>43</v>
      </c>
      <c r="N79" s="386">
        <f>L79</f>
        <v>630408</v>
      </c>
      <c r="O79" s="444">
        <f>ROUND(N79/$K$6,4)</f>
        <v>2.5000000000000001E-3</v>
      </c>
      <c r="P79" s="54"/>
      <c r="Q79" s="53"/>
      <c r="R79" s="387">
        <v>5100000</v>
      </c>
      <c r="S79" s="388">
        <f>N79-R79</f>
        <v>-4469592</v>
      </c>
    </row>
    <row r="80" spans="1:260" s="108" customFormat="1" ht="20.100000000000001" hidden="1" customHeight="1">
      <c r="A80" s="109" t="s">
        <v>227</v>
      </c>
      <c r="B80" s="109"/>
      <c r="C80" s="109"/>
      <c r="D80" s="109"/>
      <c r="E80" s="110"/>
      <c r="F80" s="110"/>
      <c r="G80" s="110"/>
      <c r="H80" s="110">
        <f>H79</f>
        <v>630408</v>
      </c>
      <c r="I80" s="110"/>
      <c r="J80" s="110"/>
      <c r="K80" s="28"/>
      <c r="L80" s="110">
        <f>+INT(H80+J80+F80)</f>
        <v>630408</v>
      </c>
      <c r="M80" s="110"/>
      <c r="N80" s="381"/>
      <c r="O80" s="65"/>
      <c r="P80" s="54"/>
      <c r="Q80" s="53"/>
      <c r="R80" s="108">
        <v>38027418</v>
      </c>
    </row>
    <row r="81" spans="1:260" s="108" customFormat="1" ht="20.100000000000001" hidden="1" customHeight="1">
      <c r="A81" s="109"/>
      <c r="B81" s="109"/>
      <c r="C81" s="109"/>
      <c r="D81" s="109"/>
      <c r="E81" s="110"/>
      <c r="F81" s="110"/>
      <c r="G81" s="110"/>
      <c r="H81" s="110"/>
      <c r="I81" s="110"/>
      <c r="J81" s="110"/>
      <c r="K81" s="28"/>
      <c r="L81" s="110"/>
      <c r="M81" s="110"/>
      <c r="N81" s="381"/>
      <c r="O81" s="65"/>
      <c r="P81" s="54"/>
      <c r="Q81" s="53"/>
      <c r="R81" s="108">
        <v>12593786</v>
      </c>
    </row>
    <row r="82" spans="1:260" s="117" customFormat="1" ht="20.100000000000001" hidden="1" customHeight="1">
      <c r="A82" s="25" t="s">
        <v>229</v>
      </c>
      <c r="B82" s="27"/>
      <c r="C82" s="30">
        <v>1</v>
      </c>
      <c r="D82" s="27" t="s">
        <v>58</v>
      </c>
      <c r="E82" s="26"/>
      <c r="F82" s="110">
        <f>F86</f>
        <v>47693982</v>
      </c>
      <c r="G82" s="110"/>
      <c r="H82" s="110">
        <f>H86</f>
        <v>2108348</v>
      </c>
      <c r="I82" s="110"/>
      <c r="J82" s="110">
        <f>J86</f>
        <v>1070560</v>
      </c>
      <c r="K82" s="114"/>
      <c r="L82" s="116">
        <f>L86</f>
        <v>50872890</v>
      </c>
      <c r="M82" s="26"/>
      <c r="N82" s="382"/>
      <c r="O82" s="65"/>
      <c r="P82" s="54"/>
      <c r="Q82" s="53"/>
      <c r="R82" s="108">
        <v>484407</v>
      </c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  <c r="BH82" s="108"/>
      <c r="BI82" s="108"/>
      <c r="BJ82" s="108"/>
      <c r="BK82" s="108"/>
      <c r="BL82" s="108"/>
      <c r="BM82" s="108"/>
      <c r="BN82" s="108"/>
      <c r="BO82" s="108"/>
      <c r="BP82" s="108"/>
      <c r="BQ82" s="108"/>
      <c r="BR82" s="108"/>
      <c r="BS82" s="108"/>
      <c r="BT82" s="108"/>
      <c r="BU82" s="108"/>
      <c r="BV82" s="108"/>
      <c r="BW82" s="108"/>
      <c r="BX82" s="108"/>
      <c r="BY82" s="108"/>
      <c r="BZ82" s="108"/>
      <c r="CA82" s="108"/>
      <c r="CB82" s="108"/>
      <c r="CC82" s="108"/>
      <c r="CD82" s="108"/>
      <c r="CE82" s="108"/>
      <c r="CF82" s="108"/>
      <c r="CG82" s="108"/>
      <c r="CH82" s="108"/>
      <c r="CI82" s="108"/>
      <c r="CJ82" s="108"/>
      <c r="CK82" s="108"/>
      <c r="CL82" s="108"/>
      <c r="CM82" s="108"/>
      <c r="CN82" s="108"/>
      <c r="CO82" s="108"/>
      <c r="CP82" s="108"/>
      <c r="CQ82" s="108"/>
      <c r="CR82" s="108"/>
      <c r="CS82" s="108"/>
      <c r="CT82" s="108"/>
      <c r="CU82" s="108"/>
      <c r="CV82" s="108"/>
      <c r="CW82" s="108"/>
      <c r="CX82" s="108"/>
      <c r="CY82" s="108"/>
      <c r="CZ82" s="108"/>
      <c r="DA82" s="108"/>
      <c r="DB82" s="108"/>
      <c r="DC82" s="108"/>
      <c r="DD82" s="108"/>
      <c r="DE82" s="108"/>
      <c r="DF82" s="108"/>
      <c r="DG82" s="108"/>
      <c r="DH82" s="108"/>
      <c r="DI82" s="108"/>
      <c r="DJ82" s="108"/>
      <c r="DK82" s="108"/>
      <c r="DL82" s="108"/>
      <c r="DM82" s="108"/>
      <c r="DN82" s="108"/>
      <c r="DO82" s="108"/>
      <c r="DP82" s="108"/>
      <c r="DQ82" s="108"/>
      <c r="DR82" s="108"/>
      <c r="DS82" s="108"/>
      <c r="DT82" s="108"/>
      <c r="DU82" s="108"/>
      <c r="DV82" s="108"/>
      <c r="DW82" s="108"/>
      <c r="DX82" s="108"/>
      <c r="DY82" s="108"/>
      <c r="DZ82" s="108"/>
      <c r="EA82" s="108"/>
      <c r="EB82" s="108"/>
      <c r="EC82" s="108"/>
      <c r="ED82" s="108"/>
      <c r="EE82" s="108"/>
      <c r="EF82" s="108"/>
      <c r="EG82" s="108"/>
      <c r="EH82" s="108"/>
      <c r="EI82" s="108"/>
      <c r="EJ82" s="108"/>
      <c r="EK82" s="108"/>
      <c r="EL82" s="108"/>
      <c r="EM82" s="108"/>
      <c r="EN82" s="108"/>
      <c r="EO82" s="108"/>
      <c r="EP82" s="108"/>
      <c r="EQ82" s="108"/>
      <c r="ER82" s="108"/>
      <c r="ES82" s="108"/>
      <c r="ET82" s="108"/>
      <c r="EU82" s="108"/>
      <c r="EV82" s="108"/>
      <c r="EW82" s="108"/>
      <c r="EX82" s="108"/>
      <c r="EY82" s="108"/>
      <c r="EZ82" s="108"/>
      <c r="FA82" s="108"/>
      <c r="FB82" s="108"/>
      <c r="FC82" s="108"/>
      <c r="FD82" s="108"/>
      <c r="FE82" s="108"/>
      <c r="FF82" s="108"/>
      <c r="FG82" s="108"/>
      <c r="FH82" s="108"/>
      <c r="FI82" s="108"/>
      <c r="FJ82" s="108"/>
      <c r="FK82" s="108"/>
      <c r="FL82" s="108"/>
      <c r="FM82" s="108"/>
      <c r="FN82" s="108"/>
      <c r="FO82" s="108"/>
      <c r="FP82" s="108"/>
      <c r="FQ82" s="108"/>
      <c r="FR82" s="108"/>
      <c r="FS82" s="108"/>
      <c r="FT82" s="108"/>
      <c r="FU82" s="108"/>
      <c r="FV82" s="108"/>
      <c r="FW82" s="108"/>
      <c r="FX82" s="108"/>
      <c r="FY82" s="108"/>
      <c r="FZ82" s="108"/>
      <c r="GA82" s="108"/>
      <c r="GB82" s="108"/>
      <c r="GC82" s="108"/>
      <c r="GD82" s="108"/>
      <c r="GE82" s="108"/>
      <c r="GF82" s="108"/>
      <c r="GG82" s="108"/>
      <c r="GH82" s="108"/>
      <c r="GI82" s="108"/>
      <c r="GJ82" s="108"/>
      <c r="GK82" s="108"/>
      <c r="GL82" s="108"/>
      <c r="GM82" s="108"/>
      <c r="GN82" s="108"/>
      <c r="GO82" s="108"/>
      <c r="GP82" s="108"/>
      <c r="GQ82" s="108"/>
      <c r="GR82" s="108"/>
      <c r="GS82" s="108"/>
      <c r="GT82" s="108"/>
      <c r="GU82" s="108"/>
      <c r="GV82" s="108"/>
      <c r="GW82" s="108"/>
      <c r="GX82" s="108"/>
      <c r="GY82" s="108"/>
      <c r="GZ82" s="108"/>
      <c r="HA82" s="108"/>
      <c r="HB82" s="108"/>
      <c r="HC82" s="108"/>
      <c r="HD82" s="108"/>
      <c r="HE82" s="108"/>
      <c r="HF82" s="108"/>
      <c r="HG82" s="108"/>
      <c r="HH82" s="108"/>
      <c r="HI82" s="108"/>
      <c r="HJ82" s="108"/>
      <c r="HK82" s="108"/>
      <c r="HL82" s="108"/>
      <c r="HM82" s="108"/>
      <c r="HN82" s="108"/>
      <c r="HO82" s="108"/>
      <c r="HP82" s="108"/>
      <c r="HQ82" s="108"/>
      <c r="HR82" s="108"/>
      <c r="HS82" s="108"/>
      <c r="HT82" s="108"/>
      <c r="HU82" s="108"/>
      <c r="HV82" s="108"/>
      <c r="HW82" s="108"/>
      <c r="HX82" s="108"/>
      <c r="HY82" s="108"/>
      <c r="HZ82" s="108"/>
      <c r="IA82" s="108"/>
      <c r="IB82" s="108"/>
      <c r="IC82" s="108"/>
      <c r="ID82" s="108"/>
      <c r="IE82" s="108"/>
      <c r="IF82" s="108"/>
      <c r="IG82" s="108"/>
      <c r="IH82" s="108"/>
      <c r="II82" s="108"/>
      <c r="IJ82" s="108"/>
      <c r="IK82" s="108"/>
      <c r="IL82" s="108"/>
      <c r="IM82" s="108"/>
      <c r="IN82" s="108"/>
      <c r="IO82" s="108"/>
      <c r="IP82" s="108"/>
      <c r="IQ82" s="108"/>
      <c r="IR82" s="108"/>
      <c r="IS82" s="108"/>
      <c r="IT82" s="108"/>
      <c r="IU82" s="108"/>
      <c r="IV82" s="108"/>
      <c r="IW82" s="108"/>
      <c r="IX82" s="108"/>
      <c r="IY82" s="108"/>
      <c r="IZ82" s="108"/>
    </row>
    <row r="83" spans="1:260" s="108" customFormat="1" ht="20.100000000000001" customHeight="1">
      <c r="A83" s="27" t="s">
        <v>59</v>
      </c>
      <c r="B83" s="27"/>
      <c r="C83" s="30">
        <v>2</v>
      </c>
      <c r="D83" s="27" t="s">
        <v>60</v>
      </c>
      <c r="E83" s="26"/>
      <c r="F83" s="26"/>
      <c r="G83" s="26">
        <v>1054174</v>
      </c>
      <c r="H83" s="26">
        <f>INT(C83*G83)</f>
        <v>2108348</v>
      </c>
      <c r="I83" s="26">
        <v>0</v>
      </c>
      <c r="J83" s="26"/>
      <c r="K83" s="28">
        <f>E83+G83+I83</f>
        <v>1054174</v>
      </c>
      <c r="L83" s="26">
        <f>+INT(F83+H83+J83)</f>
        <v>2108348</v>
      </c>
      <c r="M83" s="53" t="s">
        <v>43</v>
      </c>
      <c r="N83" s="386">
        <f t="shared" ref="N83:N85" si="10">L83</f>
        <v>2108348</v>
      </c>
      <c r="O83" s="444">
        <f t="shared" ref="O83:O85" si="11">ROUND(N83/$K$6,4)</f>
        <v>8.3999999999999995E-3</v>
      </c>
      <c r="P83" s="54"/>
      <c r="Q83" s="53"/>
      <c r="R83" s="387">
        <v>278935</v>
      </c>
      <c r="S83" s="388">
        <f t="shared" ref="S83:S85" si="12">N83-R83</f>
        <v>1829413</v>
      </c>
    </row>
    <row r="84" spans="1:260" s="115" customFormat="1" ht="20.100000000000001" customHeight="1">
      <c r="A84" s="27" t="s">
        <v>61</v>
      </c>
      <c r="B84" s="27" t="s">
        <v>62</v>
      </c>
      <c r="C84" s="27">
        <v>36560</v>
      </c>
      <c r="D84" s="27" t="s">
        <v>63</v>
      </c>
      <c r="E84" s="26">
        <v>1304.54</v>
      </c>
      <c r="F84" s="26">
        <f>INT(C84*E84)</f>
        <v>47693982</v>
      </c>
      <c r="G84" s="26"/>
      <c r="H84" s="26"/>
      <c r="I84" s="26"/>
      <c r="J84" s="26"/>
      <c r="K84" s="28">
        <f>E84+G84+I84</f>
        <v>1304.54</v>
      </c>
      <c r="L84" s="26">
        <f>+INT(F84+H84+J84)</f>
        <v>47693982</v>
      </c>
      <c r="M84" s="53" t="s">
        <v>43</v>
      </c>
      <c r="N84" s="386">
        <f t="shared" si="10"/>
        <v>47693982</v>
      </c>
      <c r="O84" s="444">
        <f t="shared" si="11"/>
        <v>0.1895</v>
      </c>
      <c r="P84" s="54"/>
      <c r="Q84" s="53"/>
      <c r="R84" s="387">
        <v>384124</v>
      </c>
      <c r="S84" s="388">
        <f t="shared" si="12"/>
        <v>47309858</v>
      </c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08"/>
      <c r="BI84" s="108"/>
      <c r="BJ84" s="108"/>
      <c r="BK84" s="108"/>
      <c r="BL84" s="108"/>
      <c r="BM84" s="108"/>
      <c r="BN84" s="108"/>
      <c r="BO84" s="108"/>
      <c r="BP84" s="108"/>
      <c r="BQ84" s="108"/>
      <c r="BR84" s="108"/>
      <c r="BS84" s="108"/>
      <c r="BT84" s="108"/>
      <c r="BU84" s="108"/>
      <c r="BV84" s="108"/>
      <c r="BW84" s="108"/>
      <c r="BX84" s="108"/>
      <c r="BY84" s="108"/>
      <c r="BZ84" s="108"/>
      <c r="CA84" s="108"/>
      <c r="CB84" s="108"/>
      <c r="CC84" s="108"/>
      <c r="CD84" s="108"/>
      <c r="CE84" s="108"/>
      <c r="CF84" s="108"/>
      <c r="CG84" s="108"/>
      <c r="CH84" s="108"/>
      <c r="CI84" s="108"/>
      <c r="CJ84" s="108"/>
      <c r="CK84" s="108"/>
      <c r="CL84" s="108"/>
      <c r="CM84" s="108"/>
      <c r="CN84" s="108"/>
      <c r="CO84" s="108"/>
      <c r="CP84" s="108"/>
      <c r="CQ84" s="108"/>
      <c r="CR84" s="108"/>
      <c r="CS84" s="108"/>
      <c r="CT84" s="108"/>
      <c r="CU84" s="108"/>
      <c r="CV84" s="108"/>
      <c r="CW84" s="108"/>
      <c r="CX84" s="108"/>
      <c r="CY84" s="108"/>
      <c r="CZ84" s="108"/>
      <c r="DA84" s="108"/>
      <c r="DB84" s="108"/>
      <c r="DC84" s="108"/>
      <c r="DD84" s="108"/>
      <c r="DE84" s="108"/>
      <c r="DF84" s="108"/>
      <c r="DG84" s="108"/>
      <c r="DH84" s="108"/>
      <c r="DI84" s="108"/>
      <c r="DJ84" s="108"/>
      <c r="DK84" s="108"/>
      <c r="DL84" s="108"/>
      <c r="DM84" s="108"/>
      <c r="DN84" s="108"/>
      <c r="DO84" s="108"/>
      <c r="DP84" s="108"/>
      <c r="DQ84" s="108"/>
      <c r="DR84" s="108"/>
      <c r="DS84" s="108"/>
      <c r="DT84" s="108"/>
      <c r="DU84" s="108"/>
      <c r="DV84" s="108"/>
      <c r="DW84" s="108"/>
      <c r="DX84" s="108"/>
      <c r="DY84" s="108"/>
      <c r="DZ84" s="108"/>
      <c r="EA84" s="108"/>
      <c r="EB84" s="108"/>
      <c r="EC84" s="108"/>
      <c r="ED84" s="108"/>
      <c r="EE84" s="108"/>
      <c r="EF84" s="108"/>
      <c r="EG84" s="108"/>
      <c r="EH84" s="108"/>
      <c r="EI84" s="108"/>
      <c r="EJ84" s="108"/>
      <c r="EK84" s="108"/>
      <c r="EL84" s="108"/>
      <c r="EM84" s="108"/>
      <c r="EN84" s="108"/>
      <c r="EO84" s="108"/>
      <c r="EP84" s="108"/>
      <c r="EQ84" s="108"/>
      <c r="ER84" s="108"/>
      <c r="ES84" s="108"/>
      <c r="ET84" s="108"/>
      <c r="EU84" s="108"/>
      <c r="EV84" s="108"/>
      <c r="EW84" s="108"/>
      <c r="EX84" s="108"/>
      <c r="EY84" s="108"/>
      <c r="EZ84" s="108"/>
      <c r="FA84" s="108"/>
      <c r="FB84" s="108"/>
      <c r="FC84" s="108"/>
      <c r="FD84" s="108"/>
      <c r="FE84" s="108"/>
      <c r="FF84" s="108"/>
      <c r="FG84" s="108"/>
      <c r="FH84" s="108"/>
      <c r="FI84" s="108"/>
      <c r="FJ84" s="108"/>
      <c r="FK84" s="108"/>
      <c r="FL84" s="108"/>
      <c r="FM84" s="108"/>
      <c r="FN84" s="108"/>
      <c r="FO84" s="108"/>
      <c r="FP84" s="108"/>
      <c r="FQ84" s="108"/>
      <c r="FR84" s="108"/>
      <c r="FS84" s="108"/>
      <c r="FT84" s="108"/>
      <c r="FU84" s="108"/>
      <c r="FV84" s="108"/>
      <c r="FW84" s="108"/>
      <c r="FX84" s="108"/>
      <c r="FY84" s="108"/>
      <c r="FZ84" s="108"/>
      <c r="GA84" s="108"/>
      <c r="GB84" s="108"/>
      <c r="GC84" s="108"/>
      <c r="GD84" s="108"/>
      <c r="GE84" s="108"/>
      <c r="GF84" s="108"/>
      <c r="GG84" s="108"/>
      <c r="GH84" s="108"/>
      <c r="GI84" s="108"/>
      <c r="GJ84" s="108"/>
      <c r="GK84" s="108"/>
      <c r="GL84" s="108"/>
      <c r="GM84" s="108"/>
      <c r="GN84" s="108"/>
      <c r="GO84" s="108"/>
      <c r="GP84" s="108"/>
      <c r="GQ84" s="108"/>
      <c r="GR84" s="108"/>
      <c r="GS84" s="108"/>
      <c r="GT84" s="108"/>
      <c r="GU84" s="108"/>
      <c r="GV84" s="108"/>
      <c r="GW84" s="108"/>
      <c r="GX84" s="108"/>
      <c r="GY84" s="108"/>
      <c r="GZ84" s="108"/>
      <c r="HA84" s="108"/>
      <c r="HB84" s="108"/>
      <c r="HC84" s="108"/>
      <c r="HD84" s="108"/>
      <c r="HE84" s="108"/>
      <c r="HF84" s="108"/>
      <c r="HG84" s="108"/>
      <c r="HH84" s="108"/>
      <c r="HI84" s="108"/>
      <c r="HJ84" s="108"/>
      <c r="HK84" s="108"/>
      <c r="HL84" s="108"/>
      <c r="HM84" s="108"/>
      <c r="HN84" s="108"/>
      <c r="HO84" s="108"/>
      <c r="HP84" s="108"/>
      <c r="HQ84" s="108"/>
      <c r="HR84" s="108"/>
      <c r="HS84" s="108"/>
      <c r="HT84" s="108"/>
      <c r="HU84" s="108"/>
      <c r="HV84" s="108"/>
      <c r="HW84" s="108"/>
      <c r="HX84" s="108"/>
      <c r="HY84" s="108"/>
      <c r="HZ84" s="108"/>
      <c r="IA84" s="108"/>
      <c r="IB84" s="108"/>
      <c r="IC84" s="108"/>
      <c r="ID84" s="108"/>
      <c r="IE84" s="108"/>
      <c r="IF84" s="108"/>
      <c r="IG84" s="108"/>
      <c r="IH84" s="108"/>
      <c r="II84" s="108"/>
      <c r="IJ84" s="108"/>
      <c r="IK84" s="108"/>
      <c r="IL84" s="108"/>
      <c r="IM84" s="108"/>
      <c r="IN84" s="108"/>
      <c r="IO84" s="108"/>
      <c r="IP84" s="108"/>
      <c r="IQ84" s="108"/>
      <c r="IR84" s="108"/>
      <c r="IS84" s="108"/>
      <c r="IT84" s="108"/>
      <c r="IU84" s="108"/>
      <c r="IV84" s="108"/>
      <c r="IW84" s="108"/>
      <c r="IX84" s="108"/>
      <c r="IY84" s="108"/>
      <c r="IZ84" s="108"/>
    </row>
    <row r="85" spans="1:260" s="108" customFormat="1" ht="20.100000000000001" customHeight="1">
      <c r="A85" s="27" t="s">
        <v>64</v>
      </c>
      <c r="B85" s="27"/>
      <c r="C85" s="31">
        <v>10</v>
      </c>
      <c r="D85" s="27" t="s">
        <v>65</v>
      </c>
      <c r="E85" s="26"/>
      <c r="F85" s="26"/>
      <c r="G85" s="26"/>
      <c r="H85" s="26"/>
      <c r="I85" s="32">
        <v>107056</v>
      </c>
      <c r="J85" s="26">
        <f>INT(C85*I85)</f>
        <v>1070560</v>
      </c>
      <c r="K85" s="28">
        <f>E85+G85+I85</f>
        <v>107056</v>
      </c>
      <c r="L85" s="26">
        <f>+INT(F85+H85+J85)</f>
        <v>1070560</v>
      </c>
      <c r="M85" s="53" t="s">
        <v>43</v>
      </c>
      <c r="N85" s="386">
        <f t="shared" si="10"/>
        <v>1070560</v>
      </c>
      <c r="O85" s="444">
        <f t="shared" si="11"/>
        <v>4.3E-3</v>
      </c>
      <c r="P85" s="54"/>
      <c r="Q85" s="53"/>
      <c r="R85" s="387">
        <v>116698</v>
      </c>
      <c r="S85" s="388">
        <f t="shared" si="12"/>
        <v>953862</v>
      </c>
    </row>
    <row r="86" spans="1:260" s="108" customFormat="1" ht="20.100000000000001" hidden="1" customHeight="1">
      <c r="A86" s="109" t="s">
        <v>227</v>
      </c>
      <c r="B86" s="109"/>
      <c r="C86" s="109"/>
      <c r="D86" s="109"/>
      <c r="E86" s="110"/>
      <c r="F86" s="110">
        <f>F83+F84+F85</f>
        <v>47693982</v>
      </c>
      <c r="G86" s="110"/>
      <c r="H86" s="110">
        <f>H83+H84+H85</f>
        <v>2108348</v>
      </c>
      <c r="I86" s="110"/>
      <c r="J86" s="110">
        <f>J83+J84+J85</f>
        <v>1070560</v>
      </c>
      <c r="K86" s="28"/>
      <c r="L86" s="110">
        <f>+INT(H86+J86+F86)</f>
        <v>50872890</v>
      </c>
      <c r="M86" s="110"/>
      <c r="N86" s="381"/>
      <c r="O86" s="65"/>
      <c r="P86" s="54"/>
      <c r="Q86" s="53"/>
      <c r="R86" s="108">
        <v>178493</v>
      </c>
    </row>
    <row r="87" spans="1:260" s="108" customFormat="1" ht="20.100000000000001" hidden="1" customHeight="1">
      <c r="A87" s="109"/>
      <c r="B87" s="109"/>
      <c r="C87" s="109"/>
      <c r="D87" s="109"/>
      <c r="E87" s="110"/>
      <c r="F87" s="110"/>
      <c r="G87" s="110"/>
      <c r="H87" s="110"/>
      <c r="I87" s="110"/>
      <c r="J87" s="110"/>
      <c r="K87" s="28"/>
      <c r="L87" s="110"/>
      <c r="M87" s="110"/>
      <c r="N87" s="381"/>
      <c r="O87" s="65"/>
      <c r="P87" s="54"/>
      <c r="Q87" s="53"/>
      <c r="R87" s="108">
        <v>51800</v>
      </c>
    </row>
    <row r="88" spans="1:260" s="108" customFormat="1" ht="27" customHeight="1">
      <c r="A88" s="29" t="s">
        <v>66</v>
      </c>
      <c r="B88" s="27"/>
      <c r="C88" s="30">
        <v>2</v>
      </c>
      <c r="D88" s="27" t="s">
        <v>67</v>
      </c>
      <c r="E88" s="26">
        <v>0</v>
      </c>
      <c r="F88" s="26"/>
      <c r="G88" s="26">
        <v>1461469</v>
      </c>
      <c r="H88" s="26">
        <f>INT(C88*G88)</f>
        <v>2922938</v>
      </c>
      <c r="I88" s="26">
        <v>0</v>
      </c>
      <c r="J88" s="26"/>
      <c r="K88" s="28">
        <f>E88+G88+I88</f>
        <v>1461469</v>
      </c>
      <c r="L88" s="26">
        <f>+INT(F88+H88+J88)</f>
        <v>2922938</v>
      </c>
      <c r="M88" s="53" t="s">
        <v>43</v>
      </c>
      <c r="N88" s="386">
        <f>L88</f>
        <v>2922938</v>
      </c>
      <c r="O88" s="444">
        <f>ROUND(N88/$K$6,4)</f>
        <v>1.1599999999999999E-2</v>
      </c>
      <c r="P88" s="54"/>
      <c r="Q88" s="53"/>
      <c r="R88" s="387">
        <v>14800</v>
      </c>
      <c r="S88" s="388">
        <f>N88-R88</f>
        <v>2908138</v>
      </c>
    </row>
    <row r="89" spans="1:260" s="108" customFormat="1" ht="20.100000000000001" hidden="1" customHeight="1">
      <c r="A89" s="109" t="s">
        <v>227</v>
      </c>
      <c r="B89" s="109" t="s">
        <v>230</v>
      </c>
      <c r="C89" s="109"/>
      <c r="D89" s="109"/>
      <c r="E89" s="110"/>
      <c r="F89" s="110"/>
      <c r="G89" s="110"/>
      <c r="H89" s="110">
        <f>H88</f>
        <v>2922938</v>
      </c>
      <c r="I89" s="110"/>
      <c r="J89" s="110"/>
      <c r="K89" s="28"/>
      <c r="L89" s="110">
        <f>L88</f>
        <v>2922938</v>
      </c>
      <c r="M89" s="110"/>
      <c r="N89" s="381"/>
      <c r="O89" s="65"/>
      <c r="P89" s="54"/>
      <c r="Q89" s="53"/>
      <c r="R89" s="108">
        <v>53800</v>
      </c>
    </row>
    <row r="90" spans="1:260" s="108" customFormat="1" ht="20.100000000000001" hidden="1" customHeight="1">
      <c r="A90" s="109"/>
      <c r="B90" s="109"/>
      <c r="C90" s="109"/>
      <c r="D90" s="109"/>
      <c r="E90" s="110"/>
      <c r="F90" s="110"/>
      <c r="G90" s="110"/>
      <c r="H90" s="110"/>
      <c r="I90" s="110"/>
      <c r="J90" s="110"/>
      <c r="K90" s="28"/>
      <c r="L90" s="110"/>
      <c r="M90" s="110"/>
      <c r="N90" s="381"/>
      <c r="O90" s="65"/>
      <c r="P90" s="54"/>
      <c r="Q90" s="53"/>
      <c r="R90" s="108">
        <v>42500</v>
      </c>
    </row>
    <row r="91" spans="1:260" s="108" customFormat="1" ht="20.100000000000001" hidden="1" customHeight="1">
      <c r="A91" s="25" t="s">
        <v>231</v>
      </c>
      <c r="B91" s="27"/>
      <c r="C91" s="27"/>
      <c r="D91" s="27"/>
      <c r="E91" s="26"/>
      <c r="F91" s="26"/>
      <c r="G91" s="26"/>
      <c r="H91" s="110">
        <f>H94</f>
        <v>13048930</v>
      </c>
      <c r="I91" s="110"/>
      <c r="J91" s="110">
        <f>J94</f>
        <v>65147760</v>
      </c>
      <c r="K91" s="114"/>
      <c r="L91" s="116">
        <f>L94</f>
        <v>78196690</v>
      </c>
      <c r="M91" s="26"/>
      <c r="N91" s="382"/>
      <c r="O91" s="65"/>
      <c r="P91" s="54"/>
      <c r="Q91" s="53"/>
      <c r="R91" s="108">
        <v>2900</v>
      </c>
    </row>
    <row r="92" spans="1:260" s="115" customFormat="1" ht="20.100000000000001" customHeight="1">
      <c r="A92" s="27" t="s">
        <v>68</v>
      </c>
      <c r="B92" s="27"/>
      <c r="C92" s="31">
        <v>10</v>
      </c>
      <c r="D92" s="27" t="s">
        <v>65</v>
      </c>
      <c r="E92" s="26">
        <v>0</v>
      </c>
      <c r="F92" s="26"/>
      <c r="G92" s="26">
        <v>1304893</v>
      </c>
      <c r="H92" s="26">
        <f>INT(C92*G92)</f>
        <v>13048930</v>
      </c>
      <c r="I92" s="26">
        <v>0</v>
      </c>
      <c r="J92" s="26"/>
      <c r="K92" s="28">
        <f>E92+G92+I92</f>
        <v>1304893</v>
      </c>
      <c r="L92" s="26">
        <f>+INT(F92+H92+J92)</f>
        <v>13048930</v>
      </c>
      <c r="M92" s="53" t="s">
        <v>43</v>
      </c>
      <c r="N92" s="386">
        <f t="shared" ref="N92:N93" si="13">L92</f>
        <v>13048930</v>
      </c>
      <c r="O92" s="444">
        <f t="shared" ref="O92" si="14">ROUND(N92/$K$6,4)</f>
        <v>5.1900000000000002E-2</v>
      </c>
      <c r="P92" s="54"/>
      <c r="Q92" s="53"/>
      <c r="R92" s="387">
        <v>96800</v>
      </c>
      <c r="S92" s="388">
        <f t="shared" ref="S92:S93" si="15">N92-R92</f>
        <v>12952130</v>
      </c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  <c r="AO92" s="108"/>
      <c r="AP92" s="108"/>
      <c r="AQ92" s="108"/>
      <c r="AR92" s="108"/>
      <c r="AS92" s="108"/>
      <c r="AT92" s="108"/>
      <c r="AU92" s="108"/>
      <c r="AV92" s="108"/>
      <c r="AW92" s="108"/>
      <c r="AX92" s="108"/>
      <c r="AY92" s="108"/>
      <c r="AZ92" s="108"/>
      <c r="BA92" s="108"/>
      <c r="BB92" s="108"/>
      <c r="BC92" s="108"/>
      <c r="BD92" s="108"/>
      <c r="BE92" s="108"/>
      <c r="BF92" s="108"/>
      <c r="BG92" s="108"/>
      <c r="BH92" s="108"/>
      <c r="BI92" s="108"/>
      <c r="BJ92" s="108"/>
      <c r="BK92" s="108"/>
      <c r="BL92" s="108"/>
      <c r="BM92" s="108"/>
      <c r="BN92" s="108"/>
      <c r="BO92" s="108"/>
      <c r="BP92" s="108"/>
      <c r="BQ92" s="108"/>
      <c r="BR92" s="108"/>
      <c r="BS92" s="108"/>
      <c r="BT92" s="108"/>
      <c r="BU92" s="108"/>
      <c r="BV92" s="108"/>
      <c r="BW92" s="108"/>
      <c r="BX92" s="108"/>
      <c r="BY92" s="108"/>
      <c r="BZ92" s="108"/>
      <c r="CA92" s="108"/>
      <c r="CB92" s="108"/>
      <c r="CC92" s="108"/>
      <c r="CD92" s="108"/>
      <c r="CE92" s="108"/>
      <c r="CF92" s="108"/>
      <c r="CG92" s="108"/>
      <c r="CH92" s="108"/>
      <c r="CI92" s="108"/>
      <c r="CJ92" s="108"/>
      <c r="CK92" s="108"/>
      <c r="CL92" s="108"/>
      <c r="CM92" s="108"/>
      <c r="CN92" s="108"/>
      <c r="CO92" s="108"/>
      <c r="CP92" s="108"/>
      <c r="CQ92" s="108"/>
      <c r="CR92" s="108"/>
      <c r="CS92" s="108"/>
      <c r="CT92" s="108"/>
      <c r="CU92" s="108"/>
      <c r="CV92" s="108"/>
      <c r="CW92" s="108"/>
      <c r="CX92" s="108"/>
      <c r="CY92" s="108"/>
      <c r="CZ92" s="108"/>
      <c r="DA92" s="108"/>
      <c r="DB92" s="108"/>
      <c r="DC92" s="108"/>
      <c r="DD92" s="108"/>
      <c r="DE92" s="108"/>
      <c r="DF92" s="108"/>
      <c r="DG92" s="108"/>
      <c r="DH92" s="108"/>
      <c r="DI92" s="108"/>
      <c r="DJ92" s="108"/>
      <c r="DK92" s="108"/>
      <c r="DL92" s="108"/>
      <c r="DM92" s="108"/>
      <c r="DN92" s="108"/>
      <c r="DO92" s="108"/>
      <c r="DP92" s="108"/>
      <c r="DQ92" s="108"/>
      <c r="DR92" s="108"/>
      <c r="DS92" s="108"/>
      <c r="DT92" s="108"/>
      <c r="DU92" s="108"/>
      <c r="DV92" s="108"/>
      <c r="DW92" s="108"/>
      <c r="DX92" s="108"/>
      <c r="DY92" s="108"/>
      <c r="DZ92" s="108"/>
      <c r="EA92" s="108"/>
      <c r="EB92" s="108"/>
      <c r="EC92" s="108"/>
      <c r="ED92" s="108"/>
      <c r="EE92" s="108"/>
      <c r="EF92" s="108"/>
      <c r="EG92" s="108"/>
      <c r="EH92" s="108"/>
      <c r="EI92" s="108"/>
      <c r="EJ92" s="108"/>
      <c r="EK92" s="108"/>
      <c r="EL92" s="108"/>
      <c r="EM92" s="108"/>
      <c r="EN92" s="108"/>
      <c r="EO92" s="108"/>
      <c r="EP92" s="108"/>
      <c r="EQ92" s="108"/>
      <c r="ER92" s="108"/>
      <c r="ES92" s="108"/>
      <c r="ET92" s="108"/>
      <c r="EU92" s="108"/>
      <c r="EV92" s="108"/>
      <c r="EW92" s="108"/>
      <c r="EX92" s="108"/>
      <c r="EY92" s="108"/>
      <c r="EZ92" s="108"/>
      <c r="FA92" s="108"/>
      <c r="FB92" s="108"/>
      <c r="FC92" s="108"/>
      <c r="FD92" s="108"/>
      <c r="FE92" s="108"/>
      <c r="FF92" s="108"/>
      <c r="FG92" s="108"/>
      <c r="FH92" s="108"/>
      <c r="FI92" s="108"/>
      <c r="FJ92" s="108"/>
      <c r="FK92" s="108"/>
      <c r="FL92" s="108"/>
      <c r="FM92" s="108"/>
      <c r="FN92" s="108"/>
      <c r="FO92" s="108"/>
      <c r="FP92" s="108"/>
      <c r="FQ92" s="108"/>
      <c r="FR92" s="108"/>
      <c r="FS92" s="108"/>
      <c r="FT92" s="108"/>
      <c r="FU92" s="108"/>
      <c r="FV92" s="108"/>
      <c r="FW92" s="108"/>
      <c r="FX92" s="108"/>
      <c r="FY92" s="108"/>
      <c r="FZ92" s="108"/>
      <c r="GA92" s="108"/>
      <c r="GB92" s="108"/>
      <c r="GC92" s="108"/>
      <c r="GD92" s="108"/>
      <c r="GE92" s="108"/>
      <c r="GF92" s="108"/>
      <c r="GG92" s="108"/>
      <c r="GH92" s="108"/>
      <c r="GI92" s="108"/>
      <c r="GJ92" s="108"/>
      <c r="GK92" s="108"/>
      <c r="GL92" s="108"/>
      <c r="GM92" s="108"/>
      <c r="GN92" s="108"/>
      <c r="GO92" s="108"/>
      <c r="GP92" s="108"/>
      <c r="GQ92" s="108"/>
      <c r="GR92" s="108"/>
      <c r="GS92" s="108"/>
      <c r="GT92" s="108"/>
      <c r="GU92" s="108"/>
      <c r="GV92" s="108"/>
      <c r="GW92" s="108"/>
      <c r="GX92" s="108"/>
      <c r="GY92" s="108"/>
      <c r="GZ92" s="108"/>
      <c r="HA92" s="108"/>
      <c r="HB92" s="108"/>
      <c r="HC92" s="108"/>
      <c r="HD92" s="108"/>
      <c r="HE92" s="108"/>
      <c r="HF92" s="108"/>
      <c r="HG92" s="108"/>
      <c r="HH92" s="108"/>
      <c r="HI92" s="108"/>
      <c r="HJ92" s="108"/>
      <c r="HK92" s="108"/>
      <c r="HL92" s="108"/>
      <c r="HM92" s="108"/>
      <c r="HN92" s="108"/>
      <c r="HO92" s="108"/>
      <c r="HP92" s="108"/>
      <c r="HQ92" s="108"/>
      <c r="HR92" s="108"/>
      <c r="HS92" s="108"/>
      <c r="HT92" s="108"/>
      <c r="HU92" s="108"/>
      <c r="HV92" s="108"/>
      <c r="HW92" s="108"/>
      <c r="HX92" s="108"/>
      <c r="HY92" s="108"/>
      <c r="HZ92" s="108"/>
      <c r="IA92" s="108"/>
      <c r="IB92" s="108"/>
      <c r="IC92" s="108"/>
      <c r="ID92" s="108"/>
      <c r="IE92" s="108"/>
      <c r="IF92" s="108"/>
      <c r="IG92" s="108"/>
      <c r="IH92" s="108"/>
      <c r="II92" s="108"/>
      <c r="IJ92" s="108"/>
      <c r="IK92" s="108"/>
      <c r="IL92" s="108"/>
      <c r="IM92" s="108"/>
      <c r="IN92" s="108"/>
      <c r="IO92" s="108"/>
      <c r="IP92" s="108"/>
      <c r="IQ92" s="108"/>
      <c r="IR92" s="108"/>
      <c r="IS92" s="108"/>
      <c r="IT92" s="108"/>
      <c r="IU92" s="108"/>
      <c r="IV92" s="108"/>
      <c r="IW92" s="108"/>
      <c r="IX92" s="108"/>
      <c r="IY92" s="108"/>
      <c r="IZ92" s="108"/>
    </row>
    <row r="93" spans="1:260" s="108" customFormat="1" ht="20.100000000000001" customHeight="1">
      <c r="A93" s="27" t="s">
        <v>64</v>
      </c>
      <c r="B93" s="27"/>
      <c r="C93" s="31">
        <v>10</v>
      </c>
      <c r="D93" s="27" t="s">
        <v>65</v>
      </c>
      <c r="E93" s="26"/>
      <c r="F93" s="26"/>
      <c r="G93" s="26"/>
      <c r="H93" s="26"/>
      <c r="I93" s="26">
        <v>6514776</v>
      </c>
      <c r="J93" s="33">
        <f>INT(C93*I93)</f>
        <v>65147760</v>
      </c>
      <c r="K93" s="28">
        <f>E93+G93+I93</f>
        <v>6514776</v>
      </c>
      <c r="L93" s="26">
        <f>+INT(F93+H93+J93)</f>
        <v>65147760</v>
      </c>
      <c r="M93" s="53" t="s">
        <v>43</v>
      </c>
      <c r="N93" s="386">
        <f t="shared" si="13"/>
        <v>65147760</v>
      </c>
      <c r="O93" s="445">
        <f>ROUND(N93/$K$6,4)-0.01%</f>
        <v>0.25880000000000003</v>
      </c>
      <c r="P93" s="156">
        <v>-1E-4</v>
      </c>
      <c r="Q93" s="53" t="s">
        <v>326</v>
      </c>
      <c r="R93" s="387">
        <v>72400</v>
      </c>
      <c r="S93" s="388">
        <f t="shared" si="15"/>
        <v>65075360</v>
      </c>
    </row>
    <row r="94" spans="1:260" s="108" customFormat="1" ht="20.100000000000001" hidden="1" customHeight="1">
      <c r="A94" s="109" t="s">
        <v>227</v>
      </c>
      <c r="B94" s="109" t="s">
        <v>230</v>
      </c>
      <c r="C94" s="109"/>
      <c r="D94" s="109"/>
      <c r="E94" s="110"/>
      <c r="F94" s="110"/>
      <c r="G94" s="110"/>
      <c r="H94" s="110">
        <f>H92+H93</f>
        <v>13048930</v>
      </c>
      <c r="I94" s="110"/>
      <c r="J94" s="110">
        <f>J92+J93</f>
        <v>65147760</v>
      </c>
      <c r="K94" s="28"/>
      <c r="L94" s="110">
        <f>L92+L93</f>
        <v>78196690</v>
      </c>
      <c r="M94" s="110"/>
      <c r="N94" s="381"/>
      <c r="O94" s="65"/>
      <c r="P94" s="54"/>
      <c r="Q94" s="53"/>
      <c r="R94" s="108">
        <v>78000</v>
      </c>
    </row>
    <row r="95" spans="1:260" s="108" customFormat="1" ht="20.100000000000001" hidden="1" customHeight="1">
      <c r="A95" s="109"/>
      <c r="B95" s="109"/>
      <c r="C95" s="109"/>
      <c r="D95" s="109"/>
      <c r="E95" s="110"/>
      <c r="F95" s="110"/>
      <c r="G95" s="110"/>
      <c r="H95" s="110"/>
      <c r="I95" s="110"/>
      <c r="J95" s="110"/>
      <c r="K95" s="28"/>
      <c r="L95" s="110"/>
      <c r="M95" s="110"/>
      <c r="N95" s="381"/>
      <c r="O95" s="65"/>
      <c r="P95" s="54"/>
      <c r="Q95" s="53"/>
      <c r="R95" s="108">
        <v>60160</v>
      </c>
    </row>
    <row r="96" spans="1:260" s="115" customFormat="1" ht="20.100000000000001" hidden="1" customHeight="1">
      <c r="A96" s="25" t="s">
        <v>232</v>
      </c>
      <c r="B96" s="27"/>
      <c r="C96" s="27"/>
      <c r="D96" s="27"/>
      <c r="E96" s="26"/>
      <c r="F96" s="110">
        <f>F99</f>
        <v>8815000</v>
      </c>
      <c r="G96" s="110"/>
      <c r="H96" s="110">
        <f>H99</f>
        <v>3140790</v>
      </c>
      <c r="I96" s="110"/>
      <c r="J96" s="119"/>
      <c r="K96" s="114"/>
      <c r="L96" s="116">
        <f>L99</f>
        <v>11955790</v>
      </c>
      <c r="M96" s="26"/>
      <c r="N96" s="382"/>
      <c r="O96" s="65"/>
      <c r="P96" s="54"/>
      <c r="Q96" s="53"/>
      <c r="R96" s="108">
        <v>9200</v>
      </c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  <c r="AN96" s="108"/>
      <c r="AO96" s="108"/>
      <c r="AP96" s="108"/>
      <c r="AQ96" s="108"/>
      <c r="AR96" s="108"/>
      <c r="AS96" s="108"/>
      <c r="AT96" s="108"/>
      <c r="AU96" s="108"/>
      <c r="AV96" s="108"/>
      <c r="AW96" s="108"/>
      <c r="AX96" s="108"/>
      <c r="AY96" s="108"/>
      <c r="AZ96" s="108"/>
      <c r="BA96" s="108"/>
      <c r="BB96" s="108"/>
      <c r="BC96" s="108"/>
      <c r="BD96" s="108"/>
      <c r="BE96" s="108"/>
      <c r="BF96" s="108"/>
      <c r="BG96" s="108"/>
      <c r="BH96" s="108"/>
      <c r="BI96" s="108"/>
      <c r="BJ96" s="108"/>
      <c r="BK96" s="108"/>
      <c r="BL96" s="108"/>
      <c r="BM96" s="108"/>
      <c r="BN96" s="108"/>
      <c r="BO96" s="108"/>
      <c r="BP96" s="108"/>
      <c r="BQ96" s="108"/>
      <c r="BR96" s="108"/>
      <c r="BS96" s="108"/>
      <c r="BT96" s="108"/>
      <c r="BU96" s="108"/>
      <c r="BV96" s="108"/>
      <c r="BW96" s="108"/>
      <c r="BX96" s="108"/>
      <c r="BY96" s="108"/>
      <c r="BZ96" s="108"/>
      <c r="CA96" s="108"/>
      <c r="CB96" s="108"/>
      <c r="CC96" s="108"/>
      <c r="CD96" s="108"/>
      <c r="CE96" s="108"/>
      <c r="CF96" s="108"/>
      <c r="CG96" s="108"/>
      <c r="CH96" s="108"/>
      <c r="CI96" s="108"/>
      <c r="CJ96" s="108"/>
      <c r="CK96" s="108"/>
      <c r="CL96" s="108"/>
      <c r="CM96" s="108"/>
      <c r="CN96" s="108"/>
      <c r="CO96" s="108"/>
      <c r="CP96" s="108"/>
      <c r="CQ96" s="108"/>
      <c r="CR96" s="108"/>
      <c r="CS96" s="108"/>
      <c r="CT96" s="108"/>
      <c r="CU96" s="108"/>
      <c r="CV96" s="108"/>
      <c r="CW96" s="108"/>
      <c r="CX96" s="108"/>
      <c r="CY96" s="108"/>
      <c r="CZ96" s="108"/>
      <c r="DA96" s="108"/>
      <c r="DB96" s="108"/>
      <c r="DC96" s="108"/>
      <c r="DD96" s="108"/>
      <c r="DE96" s="108"/>
      <c r="DF96" s="108"/>
      <c r="DG96" s="108"/>
      <c r="DH96" s="108"/>
      <c r="DI96" s="108"/>
      <c r="DJ96" s="108"/>
      <c r="DK96" s="108"/>
      <c r="DL96" s="108"/>
      <c r="DM96" s="108"/>
      <c r="DN96" s="108"/>
      <c r="DO96" s="108"/>
      <c r="DP96" s="108"/>
      <c r="DQ96" s="108"/>
      <c r="DR96" s="108"/>
      <c r="DS96" s="108"/>
      <c r="DT96" s="108"/>
      <c r="DU96" s="108"/>
      <c r="DV96" s="108"/>
      <c r="DW96" s="108"/>
      <c r="DX96" s="108"/>
      <c r="DY96" s="108"/>
      <c r="DZ96" s="108"/>
      <c r="EA96" s="108"/>
      <c r="EB96" s="108"/>
      <c r="EC96" s="108"/>
      <c r="ED96" s="108"/>
      <c r="EE96" s="108"/>
      <c r="EF96" s="108"/>
      <c r="EG96" s="108"/>
      <c r="EH96" s="108"/>
      <c r="EI96" s="108"/>
      <c r="EJ96" s="108"/>
      <c r="EK96" s="108"/>
      <c r="EL96" s="108"/>
      <c r="EM96" s="108"/>
      <c r="EN96" s="108"/>
      <c r="EO96" s="108"/>
      <c r="EP96" s="108"/>
      <c r="EQ96" s="108"/>
      <c r="ER96" s="108"/>
      <c r="ES96" s="108"/>
      <c r="ET96" s="108"/>
      <c r="EU96" s="108"/>
      <c r="EV96" s="108"/>
      <c r="EW96" s="108"/>
      <c r="EX96" s="108"/>
      <c r="EY96" s="108"/>
      <c r="EZ96" s="108"/>
      <c r="FA96" s="108"/>
      <c r="FB96" s="108"/>
      <c r="FC96" s="108"/>
      <c r="FD96" s="108"/>
      <c r="FE96" s="108"/>
      <c r="FF96" s="108"/>
      <c r="FG96" s="108"/>
      <c r="FH96" s="108"/>
      <c r="FI96" s="108"/>
      <c r="FJ96" s="108"/>
      <c r="FK96" s="108"/>
      <c r="FL96" s="108"/>
      <c r="FM96" s="108"/>
      <c r="FN96" s="108"/>
      <c r="FO96" s="108"/>
      <c r="FP96" s="108"/>
      <c r="FQ96" s="108"/>
      <c r="FR96" s="108"/>
      <c r="FS96" s="108"/>
      <c r="FT96" s="108"/>
      <c r="FU96" s="108"/>
      <c r="FV96" s="108"/>
      <c r="FW96" s="108"/>
      <c r="FX96" s="108"/>
      <c r="FY96" s="108"/>
      <c r="FZ96" s="108"/>
      <c r="GA96" s="108"/>
      <c r="GB96" s="108"/>
      <c r="GC96" s="108"/>
      <c r="GD96" s="108"/>
      <c r="GE96" s="108"/>
      <c r="GF96" s="108"/>
      <c r="GG96" s="108"/>
      <c r="GH96" s="108"/>
      <c r="GI96" s="108"/>
      <c r="GJ96" s="108"/>
      <c r="GK96" s="108"/>
      <c r="GL96" s="108"/>
      <c r="GM96" s="108"/>
      <c r="GN96" s="108"/>
      <c r="GO96" s="108"/>
      <c r="GP96" s="108"/>
      <c r="GQ96" s="108"/>
      <c r="GR96" s="108"/>
      <c r="GS96" s="108"/>
      <c r="GT96" s="108"/>
      <c r="GU96" s="108"/>
      <c r="GV96" s="108"/>
      <c r="GW96" s="108"/>
      <c r="GX96" s="108"/>
      <c r="GY96" s="108"/>
      <c r="GZ96" s="108"/>
      <c r="HA96" s="108"/>
      <c r="HB96" s="108"/>
      <c r="HC96" s="108"/>
      <c r="HD96" s="108"/>
      <c r="HE96" s="108"/>
      <c r="HF96" s="108"/>
      <c r="HG96" s="108"/>
      <c r="HH96" s="108"/>
      <c r="HI96" s="108"/>
      <c r="HJ96" s="108"/>
      <c r="HK96" s="108"/>
      <c r="HL96" s="108"/>
      <c r="HM96" s="108"/>
      <c r="HN96" s="108"/>
      <c r="HO96" s="108"/>
      <c r="HP96" s="108"/>
      <c r="HQ96" s="108"/>
      <c r="HR96" s="108"/>
      <c r="HS96" s="108"/>
      <c r="HT96" s="108"/>
      <c r="HU96" s="108"/>
      <c r="HV96" s="108"/>
      <c r="HW96" s="108"/>
      <c r="HX96" s="108"/>
      <c r="HY96" s="108"/>
      <c r="HZ96" s="108"/>
      <c r="IA96" s="108"/>
      <c r="IB96" s="108"/>
      <c r="IC96" s="108"/>
      <c r="ID96" s="108"/>
      <c r="IE96" s="108"/>
      <c r="IF96" s="108"/>
      <c r="IG96" s="108"/>
      <c r="IH96" s="108"/>
      <c r="II96" s="108"/>
      <c r="IJ96" s="108"/>
      <c r="IK96" s="108"/>
      <c r="IL96" s="108"/>
      <c r="IM96" s="108"/>
      <c r="IN96" s="108"/>
      <c r="IO96" s="108"/>
      <c r="IP96" s="108"/>
      <c r="IQ96" s="108"/>
      <c r="IR96" s="108"/>
      <c r="IS96" s="108"/>
      <c r="IT96" s="108"/>
      <c r="IU96" s="108"/>
      <c r="IV96" s="108"/>
      <c r="IW96" s="108"/>
      <c r="IX96" s="108"/>
      <c r="IY96" s="108"/>
      <c r="IZ96" s="108"/>
    </row>
    <row r="97" spans="1:260" s="108" customFormat="1" ht="20.100000000000001" customHeight="1">
      <c r="A97" s="27" t="s">
        <v>69</v>
      </c>
      <c r="B97" s="27"/>
      <c r="C97" s="27">
        <v>20500</v>
      </c>
      <c r="D97" s="27" t="s">
        <v>63</v>
      </c>
      <c r="E97" s="26">
        <v>430</v>
      </c>
      <c r="F97" s="26">
        <f>INT(C97*E97)</f>
        <v>8815000</v>
      </c>
      <c r="G97" s="26"/>
      <c r="H97" s="26"/>
      <c r="I97" s="26"/>
      <c r="J97" s="26"/>
      <c r="K97" s="28">
        <f>E97+G97+I97</f>
        <v>430</v>
      </c>
      <c r="L97" s="26">
        <f>+INT(F97+H97+J97)</f>
        <v>8815000</v>
      </c>
      <c r="M97" s="53" t="s">
        <v>43</v>
      </c>
      <c r="N97" s="386">
        <f t="shared" ref="N97:N98" si="16">L97</f>
        <v>8815000</v>
      </c>
      <c r="O97" s="444">
        <f t="shared" ref="O97:O98" si="17">ROUND(N97/$K$6,4)</f>
        <v>3.5000000000000003E-2</v>
      </c>
      <c r="P97" s="54"/>
      <c r="Q97" s="53"/>
      <c r="R97" s="387">
        <v>187765</v>
      </c>
      <c r="S97" s="388">
        <f t="shared" ref="S97:S98" si="18">N97-R97</f>
        <v>8627235</v>
      </c>
    </row>
    <row r="98" spans="1:260" s="108" customFormat="1" ht="20.100000000000001" customHeight="1">
      <c r="A98" s="27" t="s">
        <v>70</v>
      </c>
      <c r="B98" s="27"/>
      <c r="C98" s="31">
        <v>10</v>
      </c>
      <c r="D98" s="27" t="s">
        <v>65</v>
      </c>
      <c r="E98" s="26"/>
      <c r="F98" s="26"/>
      <c r="G98" s="26">
        <v>314079</v>
      </c>
      <c r="H98" s="26">
        <f>INT(G98*C98)</f>
        <v>3140790</v>
      </c>
      <c r="I98" s="26">
        <v>0</v>
      </c>
      <c r="J98" s="26"/>
      <c r="K98" s="28">
        <f>E98+G98+I98</f>
        <v>314079</v>
      </c>
      <c r="L98" s="26">
        <f>+INT(F98+H98+J98)</f>
        <v>3140790</v>
      </c>
      <c r="M98" s="53" t="s">
        <v>43</v>
      </c>
      <c r="N98" s="386">
        <f t="shared" si="16"/>
        <v>3140790</v>
      </c>
      <c r="O98" s="444">
        <f t="shared" si="17"/>
        <v>1.2500000000000001E-2</v>
      </c>
      <c r="P98" s="54"/>
      <c r="Q98" s="53"/>
      <c r="R98" s="387">
        <v>106463</v>
      </c>
      <c r="S98" s="388">
        <f t="shared" si="18"/>
        <v>3034327</v>
      </c>
    </row>
    <row r="99" spans="1:260" s="108" customFormat="1" ht="20.100000000000001" hidden="1" customHeight="1">
      <c r="A99" s="109" t="s">
        <v>227</v>
      </c>
      <c r="B99" s="109"/>
      <c r="C99" s="109"/>
      <c r="D99" s="109"/>
      <c r="E99" s="110"/>
      <c r="F99" s="110">
        <f>F97+F98</f>
        <v>8815000</v>
      </c>
      <c r="G99" s="110"/>
      <c r="H99" s="110">
        <f>H98+H97</f>
        <v>3140790</v>
      </c>
      <c r="I99" s="110" t="s">
        <v>225</v>
      </c>
      <c r="J99" s="110"/>
      <c r="K99" s="28"/>
      <c r="L99" s="110">
        <f>L97+L98</f>
        <v>11955790</v>
      </c>
      <c r="M99" s="110"/>
      <c r="N99" s="381"/>
      <c r="O99" s="65"/>
      <c r="P99" s="54"/>
      <c r="Q99" s="53"/>
      <c r="R99" s="108">
        <v>86640</v>
      </c>
    </row>
    <row r="100" spans="1:260" s="108" customFormat="1" ht="20.100000000000001" hidden="1" customHeight="1">
      <c r="A100" s="109"/>
      <c r="B100" s="109"/>
      <c r="C100" s="109"/>
      <c r="D100" s="109"/>
      <c r="E100" s="110"/>
      <c r="F100" s="110"/>
      <c r="G100" s="110"/>
      <c r="H100" s="110"/>
      <c r="I100" s="110"/>
      <c r="J100" s="110"/>
      <c r="K100" s="28"/>
      <c r="L100" s="110"/>
      <c r="M100" s="110"/>
      <c r="N100" s="381"/>
      <c r="O100" s="65"/>
      <c r="P100" s="54"/>
      <c r="Q100" s="53"/>
      <c r="R100" s="108">
        <v>74061</v>
      </c>
    </row>
    <row r="101" spans="1:260" s="115" customFormat="1" ht="20.100000000000001" hidden="1" customHeight="1">
      <c r="A101" s="25" t="s">
        <v>233</v>
      </c>
      <c r="B101" s="27"/>
      <c r="C101" s="27"/>
      <c r="D101" s="27"/>
      <c r="E101" s="26"/>
      <c r="F101" s="110">
        <f>F105</f>
        <v>6571267</v>
      </c>
      <c r="G101" s="110"/>
      <c r="H101" s="110">
        <f>H105</f>
        <v>49149937</v>
      </c>
      <c r="I101" s="110"/>
      <c r="J101" s="110">
        <f>J105</f>
        <v>0</v>
      </c>
      <c r="K101" s="114">
        <f>E101+G101+I101</f>
        <v>0</v>
      </c>
      <c r="L101" s="116">
        <f>L105</f>
        <v>55721204</v>
      </c>
      <c r="M101" s="26"/>
      <c r="N101" s="382"/>
      <c r="O101" s="65"/>
      <c r="P101" s="54"/>
      <c r="Q101" s="53"/>
      <c r="R101" s="108">
        <v>38839</v>
      </c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8"/>
      <c r="AO101" s="108"/>
      <c r="AP101" s="108"/>
      <c r="AQ101" s="108"/>
      <c r="AR101" s="108"/>
      <c r="AS101" s="108"/>
      <c r="AT101" s="108"/>
      <c r="AU101" s="108"/>
      <c r="AV101" s="108"/>
      <c r="AW101" s="108"/>
      <c r="AX101" s="108"/>
      <c r="AY101" s="108"/>
      <c r="AZ101" s="108"/>
      <c r="BA101" s="108"/>
      <c r="BB101" s="108"/>
      <c r="BC101" s="108"/>
      <c r="BD101" s="108"/>
      <c r="BE101" s="108"/>
      <c r="BF101" s="108"/>
      <c r="BG101" s="108"/>
      <c r="BH101" s="108"/>
      <c r="BI101" s="108"/>
      <c r="BJ101" s="108"/>
      <c r="BK101" s="108"/>
      <c r="BL101" s="108"/>
      <c r="BM101" s="108"/>
      <c r="BN101" s="108"/>
      <c r="BO101" s="108"/>
      <c r="BP101" s="108"/>
      <c r="BQ101" s="108"/>
      <c r="BR101" s="108"/>
      <c r="BS101" s="108"/>
      <c r="BT101" s="108"/>
      <c r="BU101" s="108"/>
      <c r="BV101" s="108"/>
      <c r="BW101" s="108"/>
      <c r="BX101" s="108"/>
      <c r="BY101" s="108"/>
      <c r="BZ101" s="108"/>
      <c r="CA101" s="108"/>
      <c r="CB101" s="108"/>
      <c r="CC101" s="108"/>
      <c r="CD101" s="108"/>
      <c r="CE101" s="108"/>
      <c r="CF101" s="108"/>
      <c r="CG101" s="108"/>
      <c r="CH101" s="108"/>
      <c r="CI101" s="108"/>
      <c r="CJ101" s="108"/>
      <c r="CK101" s="108"/>
      <c r="CL101" s="108"/>
      <c r="CM101" s="108"/>
      <c r="CN101" s="108"/>
      <c r="CO101" s="108"/>
      <c r="CP101" s="108"/>
      <c r="CQ101" s="108"/>
      <c r="CR101" s="108"/>
      <c r="CS101" s="108"/>
      <c r="CT101" s="108"/>
      <c r="CU101" s="108"/>
      <c r="CV101" s="108"/>
      <c r="CW101" s="108"/>
      <c r="CX101" s="108"/>
      <c r="CY101" s="108"/>
      <c r="CZ101" s="108"/>
      <c r="DA101" s="108"/>
      <c r="DB101" s="108"/>
      <c r="DC101" s="108"/>
      <c r="DD101" s="108"/>
      <c r="DE101" s="108"/>
      <c r="DF101" s="108"/>
      <c r="DG101" s="108"/>
      <c r="DH101" s="108"/>
      <c r="DI101" s="108"/>
      <c r="DJ101" s="108"/>
      <c r="DK101" s="108"/>
      <c r="DL101" s="108"/>
      <c r="DM101" s="108"/>
      <c r="DN101" s="108"/>
      <c r="DO101" s="108"/>
      <c r="DP101" s="108"/>
      <c r="DQ101" s="108"/>
      <c r="DR101" s="108"/>
      <c r="DS101" s="108"/>
      <c r="DT101" s="108"/>
      <c r="DU101" s="108"/>
      <c r="DV101" s="108"/>
      <c r="DW101" s="108"/>
      <c r="DX101" s="108"/>
      <c r="DY101" s="108"/>
      <c r="DZ101" s="108"/>
      <c r="EA101" s="108"/>
      <c r="EB101" s="108"/>
      <c r="EC101" s="108"/>
      <c r="ED101" s="108"/>
      <c r="EE101" s="108"/>
      <c r="EF101" s="108"/>
      <c r="EG101" s="108"/>
      <c r="EH101" s="108"/>
      <c r="EI101" s="108"/>
      <c r="EJ101" s="108"/>
      <c r="EK101" s="108"/>
      <c r="EL101" s="108"/>
      <c r="EM101" s="108"/>
      <c r="EN101" s="108"/>
      <c r="EO101" s="108"/>
      <c r="EP101" s="108"/>
      <c r="EQ101" s="108"/>
      <c r="ER101" s="108"/>
      <c r="ES101" s="108"/>
      <c r="ET101" s="108"/>
      <c r="EU101" s="108"/>
      <c r="EV101" s="108"/>
      <c r="EW101" s="108"/>
      <c r="EX101" s="108"/>
      <c r="EY101" s="108"/>
      <c r="EZ101" s="108"/>
      <c r="FA101" s="108"/>
      <c r="FB101" s="108"/>
      <c r="FC101" s="108"/>
      <c r="FD101" s="108"/>
      <c r="FE101" s="108"/>
      <c r="FF101" s="108"/>
      <c r="FG101" s="108"/>
      <c r="FH101" s="108"/>
      <c r="FI101" s="108"/>
      <c r="FJ101" s="108"/>
      <c r="FK101" s="108"/>
      <c r="FL101" s="108"/>
      <c r="FM101" s="108"/>
      <c r="FN101" s="108"/>
      <c r="FO101" s="108"/>
      <c r="FP101" s="108"/>
      <c r="FQ101" s="108"/>
      <c r="FR101" s="108"/>
      <c r="FS101" s="108"/>
      <c r="FT101" s="108"/>
      <c r="FU101" s="108"/>
      <c r="FV101" s="108"/>
      <c r="FW101" s="108"/>
      <c r="FX101" s="108"/>
      <c r="FY101" s="108"/>
      <c r="FZ101" s="108"/>
      <c r="GA101" s="108"/>
      <c r="GB101" s="108"/>
      <c r="GC101" s="108"/>
      <c r="GD101" s="108"/>
      <c r="GE101" s="108"/>
      <c r="GF101" s="108"/>
      <c r="GG101" s="108"/>
      <c r="GH101" s="108"/>
      <c r="GI101" s="108"/>
      <c r="GJ101" s="108"/>
      <c r="GK101" s="108"/>
      <c r="GL101" s="108"/>
      <c r="GM101" s="108"/>
      <c r="GN101" s="108"/>
      <c r="GO101" s="108"/>
      <c r="GP101" s="108"/>
      <c r="GQ101" s="108"/>
      <c r="GR101" s="108"/>
      <c r="GS101" s="108"/>
      <c r="GT101" s="108"/>
      <c r="GU101" s="108"/>
      <c r="GV101" s="108"/>
      <c r="GW101" s="108"/>
      <c r="GX101" s="108"/>
      <c r="GY101" s="108"/>
      <c r="GZ101" s="108"/>
      <c r="HA101" s="108"/>
      <c r="HB101" s="108"/>
      <c r="HC101" s="108"/>
      <c r="HD101" s="108"/>
      <c r="HE101" s="108"/>
      <c r="HF101" s="108"/>
      <c r="HG101" s="108"/>
      <c r="HH101" s="108"/>
      <c r="HI101" s="108"/>
      <c r="HJ101" s="108"/>
      <c r="HK101" s="108"/>
      <c r="HL101" s="108"/>
      <c r="HM101" s="108"/>
      <c r="HN101" s="108"/>
      <c r="HO101" s="108"/>
      <c r="HP101" s="108"/>
      <c r="HQ101" s="108"/>
      <c r="HR101" s="108"/>
      <c r="HS101" s="108"/>
      <c r="HT101" s="108"/>
      <c r="HU101" s="108"/>
      <c r="HV101" s="108"/>
      <c r="HW101" s="108"/>
      <c r="HX101" s="108"/>
      <c r="HY101" s="108"/>
      <c r="HZ101" s="108"/>
      <c r="IA101" s="108"/>
      <c r="IB101" s="108"/>
      <c r="IC101" s="108"/>
      <c r="ID101" s="108"/>
      <c r="IE101" s="108"/>
      <c r="IF101" s="108"/>
      <c r="IG101" s="108"/>
      <c r="IH101" s="108"/>
      <c r="II101" s="108"/>
      <c r="IJ101" s="108"/>
      <c r="IK101" s="108"/>
      <c r="IL101" s="108"/>
      <c r="IM101" s="108"/>
      <c r="IN101" s="108"/>
      <c r="IO101" s="108"/>
      <c r="IP101" s="108"/>
      <c r="IQ101" s="108"/>
      <c r="IR101" s="108"/>
      <c r="IS101" s="108"/>
      <c r="IT101" s="108"/>
      <c r="IU101" s="108"/>
      <c r="IV101" s="108"/>
      <c r="IW101" s="108"/>
      <c r="IX101" s="108"/>
      <c r="IY101" s="108"/>
      <c r="IZ101" s="108"/>
    </row>
    <row r="102" spans="1:260" s="120" customFormat="1" ht="20.100000000000001" customHeight="1">
      <c r="A102" s="27" t="s">
        <v>71</v>
      </c>
      <c r="B102" s="27" t="s">
        <v>72</v>
      </c>
      <c r="C102" s="27">
        <v>2000</v>
      </c>
      <c r="D102" s="27" t="s">
        <v>63</v>
      </c>
      <c r="E102" s="26">
        <v>2550</v>
      </c>
      <c r="F102" s="26">
        <f>INT(C102*E102)</f>
        <v>5100000</v>
      </c>
      <c r="G102" s="26"/>
      <c r="H102" s="26"/>
      <c r="I102" s="26"/>
      <c r="J102" s="26"/>
      <c r="K102" s="28">
        <f>E102+G102+I102</f>
        <v>2550</v>
      </c>
      <c r="L102" s="26">
        <f>+INT(F102+H102+J102)</f>
        <v>5100000</v>
      </c>
      <c r="M102" s="53" t="s">
        <v>43</v>
      </c>
      <c r="N102" s="386">
        <f t="shared" ref="N102:N104" si="19">L102</f>
        <v>5100000</v>
      </c>
      <c r="O102" s="444">
        <f t="shared" ref="O102:O104" si="20">ROUND(N102/$K$6,4)</f>
        <v>2.0299999999999999E-2</v>
      </c>
      <c r="P102" s="54"/>
      <c r="Q102" s="53"/>
      <c r="R102" s="387">
        <v>1556118</v>
      </c>
      <c r="S102" s="388">
        <f t="shared" ref="S102:S104" si="21">N102-R102</f>
        <v>3543882</v>
      </c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  <c r="AN102" s="108"/>
      <c r="AO102" s="108"/>
      <c r="AP102" s="108"/>
      <c r="AQ102" s="108"/>
      <c r="AR102" s="108"/>
      <c r="AS102" s="108"/>
      <c r="AT102" s="108"/>
      <c r="AU102" s="108"/>
      <c r="AV102" s="108"/>
      <c r="AW102" s="108"/>
      <c r="AX102" s="108"/>
      <c r="AY102" s="108"/>
      <c r="AZ102" s="108"/>
      <c r="BA102" s="108"/>
      <c r="BB102" s="108"/>
      <c r="BC102" s="108"/>
      <c r="BD102" s="108"/>
      <c r="BE102" s="108"/>
      <c r="BF102" s="108"/>
      <c r="BG102" s="108"/>
      <c r="BH102" s="108"/>
      <c r="BI102" s="108"/>
      <c r="BJ102" s="108"/>
      <c r="BK102" s="108"/>
      <c r="BL102" s="108"/>
      <c r="BM102" s="108"/>
      <c r="BN102" s="108"/>
      <c r="BO102" s="108"/>
      <c r="BP102" s="108"/>
      <c r="BQ102" s="108"/>
      <c r="BR102" s="108"/>
      <c r="BS102" s="108"/>
      <c r="BT102" s="108"/>
      <c r="BU102" s="108"/>
      <c r="BV102" s="108"/>
      <c r="BW102" s="108"/>
      <c r="BX102" s="108"/>
      <c r="BY102" s="108"/>
      <c r="BZ102" s="108"/>
      <c r="CA102" s="108"/>
      <c r="CB102" s="108"/>
      <c r="CC102" s="108"/>
      <c r="CD102" s="108"/>
      <c r="CE102" s="108"/>
      <c r="CF102" s="108"/>
      <c r="CG102" s="108"/>
      <c r="CH102" s="108"/>
      <c r="CI102" s="108"/>
      <c r="CJ102" s="108"/>
      <c r="CK102" s="108"/>
      <c r="CL102" s="108"/>
      <c r="CM102" s="108"/>
      <c r="CN102" s="108"/>
      <c r="CO102" s="108"/>
      <c r="CP102" s="108"/>
      <c r="CQ102" s="108"/>
      <c r="CR102" s="108"/>
      <c r="CS102" s="108"/>
      <c r="CT102" s="108"/>
      <c r="CU102" s="108"/>
      <c r="CV102" s="108"/>
      <c r="CW102" s="108"/>
      <c r="CX102" s="108"/>
      <c r="CY102" s="108"/>
      <c r="CZ102" s="108"/>
      <c r="DA102" s="108"/>
      <c r="DB102" s="108"/>
      <c r="DC102" s="108"/>
      <c r="DD102" s="108"/>
      <c r="DE102" s="108"/>
      <c r="DF102" s="108"/>
      <c r="DG102" s="108"/>
      <c r="DH102" s="108"/>
      <c r="DI102" s="108"/>
      <c r="DJ102" s="108"/>
      <c r="DK102" s="108"/>
      <c r="DL102" s="108"/>
      <c r="DM102" s="108"/>
      <c r="DN102" s="108"/>
      <c r="DO102" s="108"/>
      <c r="DP102" s="108"/>
      <c r="DQ102" s="108"/>
      <c r="DR102" s="108"/>
      <c r="DS102" s="108"/>
      <c r="DT102" s="108"/>
      <c r="DU102" s="108"/>
      <c r="DV102" s="108"/>
      <c r="DW102" s="108"/>
      <c r="DX102" s="108"/>
      <c r="DY102" s="108"/>
      <c r="DZ102" s="108"/>
      <c r="EA102" s="108"/>
      <c r="EB102" s="108"/>
      <c r="EC102" s="108"/>
      <c r="ED102" s="108"/>
      <c r="EE102" s="108"/>
      <c r="EF102" s="108"/>
      <c r="EG102" s="108"/>
      <c r="EH102" s="108"/>
      <c r="EI102" s="108"/>
      <c r="EJ102" s="108"/>
      <c r="EK102" s="108"/>
      <c r="EL102" s="108"/>
      <c r="EM102" s="108"/>
      <c r="EN102" s="108"/>
      <c r="EO102" s="108"/>
      <c r="EP102" s="108"/>
      <c r="EQ102" s="108"/>
      <c r="ER102" s="108"/>
      <c r="ES102" s="108"/>
      <c r="ET102" s="108"/>
      <c r="EU102" s="108"/>
      <c r="EV102" s="108"/>
      <c r="EW102" s="108"/>
      <c r="EX102" s="108"/>
      <c r="EY102" s="108"/>
      <c r="EZ102" s="108"/>
      <c r="FA102" s="108"/>
      <c r="FB102" s="108"/>
      <c r="FC102" s="108"/>
      <c r="FD102" s="108"/>
      <c r="FE102" s="108"/>
      <c r="FF102" s="108"/>
      <c r="FG102" s="108"/>
      <c r="FH102" s="108"/>
      <c r="FI102" s="108"/>
      <c r="FJ102" s="108"/>
      <c r="FK102" s="108"/>
      <c r="FL102" s="108"/>
      <c r="FM102" s="108"/>
      <c r="FN102" s="108"/>
      <c r="FO102" s="108"/>
      <c r="FP102" s="108"/>
      <c r="FQ102" s="108"/>
      <c r="FR102" s="108"/>
      <c r="FS102" s="108"/>
      <c r="FT102" s="108"/>
      <c r="FU102" s="108"/>
      <c r="FV102" s="108"/>
      <c r="FW102" s="108"/>
      <c r="FX102" s="108"/>
      <c r="FY102" s="108"/>
      <c r="FZ102" s="108"/>
      <c r="GA102" s="108"/>
      <c r="GB102" s="108"/>
      <c r="GC102" s="108"/>
      <c r="GD102" s="108"/>
      <c r="GE102" s="108"/>
      <c r="GF102" s="108"/>
      <c r="GG102" s="108"/>
      <c r="GH102" s="108"/>
      <c r="GI102" s="108"/>
      <c r="GJ102" s="108"/>
      <c r="GK102" s="108"/>
      <c r="GL102" s="108"/>
      <c r="GM102" s="108"/>
      <c r="GN102" s="108"/>
      <c r="GO102" s="108"/>
      <c r="GP102" s="108"/>
      <c r="GQ102" s="108"/>
      <c r="GR102" s="108"/>
      <c r="GS102" s="108"/>
      <c r="GT102" s="108"/>
      <c r="GU102" s="108"/>
      <c r="GV102" s="108"/>
      <c r="GW102" s="108"/>
      <c r="GX102" s="108"/>
      <c r="GY102" s="108"/>
      <c r="GZ102" s="108"/>
      <c r="HA102" s="108"/>
      <c r="HB102" s="108"/>
      <c r="HC102" s="108"/>
      <c r="HD102" s="108"/>
      <c r="HE102" s="108"/>
      <c r="HF102" s="108"/>
      <c r="HG102" s="108"/>
      <c r="HH102" s="108"/>
      <c r="HI102" s="108"/>
      <c r="HJ102" s="108"/>
      <c r="HK102" s="108"/>
      <c r="HL102" s="108"/>
      <c r="HM102" s="108"/>
      <c r="HN102" s="108"/>
      <c r="HO102" s="108"/>
      <c r="HP102" s="108"/>
      <c r="HQ102" s="108"/>
      <c r="HR102" s="108"/>
      <c r="HS102" s="108"/>
      <c r="HT102" s="108"/>
      <c r="HU102" s="108"/>
      <c r="HV102" s="108"/>
      <c r="HW102" s="108"/>
      <c r="HX102" s="108"/>
      <c r="HY102" s="108"/>
      <c r="HZ102" s="108"/>
      <c r="IA102" s="108"/>
      <c r="IB102" s="108"/>
      <c r="IC102" s="108"/>
      <c r="ID102" s="108"/>
      <c r="IE102" s="108"/>
      <c r="IF102" s="108"/>
      <c r="IG102" s="108"/>
      <c r="IH102" s="108"/>
      <c r="II102" s="108"/>
      <c r="IJ102" s="108"/>
      <c r="IK102" s="108"/>
      <c r="IL102" s="108"/>
      <c r="IM102" s="108"/>
      <c r="IN102" s="108"/>
      <c r="IO102" s="108"/>
      <c r="IP102" s="108"/>
      <c r="IQ102" s="108"/>
      <c r="IR102" s="108"/>
      <c r="IS102" s="108"/>
      <c r="IT102" s="108"/>
      <c r="IU102" s="108"/>
      <c r="IV102" s="108"/>
      <c r="IW102" s="108"/>
      <c r="IX102" s="108"/>
      <c r="IY102" s="108"/>
      <c r="IZ102" s="108"/>
    </row>
    <row r="103" spans="1:260" s="108" customFormat="1" ht="20.100000000000001" customHeight="1">
      <c r="A103" s="27" t="s">
        <v>73</v>
      </c>
      <c r="B103" s="27"/>
      <c r="C103" s="34">
        <v>945.5</v>
      </c>
      <c r="D103" s="27" t="s">
        <v>56</v>
      </c>
      <c r="E103" s="26">
        <v>1171</v>
      </c>
      <c r="F103" s="26">
        <f>INT(C103*E103)</f>
        <v>1107180</v>
      </c>
      <c r="G103" s="26">
        <v>39048.375</v>
      </c>
      <c r="H103" s="26">
        <f>INT(C103*G103)</f>
        <v>36920238</v>
      </c>
      <c r="I103" s="26">
        <v>0</v>
      </c>
      <c r="J103" s="26">
        <f>INT(I103*C103)</f>
        <v>0</v>
      </c>
      <c r="K103" s="28">
        <f>E103+G103+I103</f>
        <v>40219.375</v>
      </c>
      <c r="L103" s="26">
        <f>+INT(F103+H103+J103)</f>
        <v>38027418</v>
      </c>
      <c r="M103" s="53" t="s">
        <v>43</v>
      </c>
      <c r="N103" s="386">
        <f t="shared" si="19"/>
        <v>38027418</v>
      </c>
      <c r="O103" s="444">
        <f t="shared" si="20"/>
        <v>0.15110000000000001</v>
      </c>
      <c r="P103" s="54"/>
      <c r="Q103" s="53"/>
      <c r="R103" s="387">
        <v>838970</v>
      </c>
      <c r="S103" s="388">
        <f t="shared" si="21"/>
        <v>37188448</v>
      </c>
    </row>
    <row r="104" spans="1:260" s="108" customFormat="1" ht="20.100000000000001" customHeight="1">
      <c r="A104" s="27" t="s">
        <v>74</v>
      </c>
      <c r="B104" s="27"/>
      <c r="C104" s="34">
        <v>4854.5</v>
      </c>
      <c r="D104" s="27" t="s">
        <v>56</v>
      </c>
      <c r="E104" s="26">
        <v>75</v>
      </c>
      <c r="F104" s="26">
        <f>INT(C104*E104)</f>
        <v>364087</v>
      </c>
      <c r="G104" s="26">
        <v>2519.25</v>
      </c>
      <c r="H104" s="26">
        <f>INT(C104*G104)</f>
        <v>12229699</v>
      </c>
      <c r="I104" s="26">
        <v>0</v>
      </c>
      <c r="J104" s="26">
        <f>INT(I104*C104)</f>
        <v>0</v>
      </c>
      <c r="K104" s="28">
        <f>E104+G104+I104</f>
        <v>2594.25</v>
      </c>
      <c r="L104" s="26">
        <f>+INT(F104+H104+J104)</f>
        <v>12593786</v>
      </c>
      <c r="M104" s="53" t="s">
        <v>43</v>
      </c>
      <c r="N104" s="386">
        <f t="shared" si="19"/>
        <v>12593786</v>
      </c>
      <c r="O104" s="444">
        <f t="shared" si="20"/>
        <v>5.0099999999999999E-2</v>
      </c>
      <c r="P104" s="54"/>
      <c r="Q104" s="53"/>
      <c r="R104" s="387">
        <v>285005</v>
      </c>
      <c r="S104" s="388">
        <f t="shared" si="21"/>
        <v>12308781</v>
      </c>
    </row>
    <row r="105" spans="1:260" s="115" customFormat="1" ht="20.100000000000001" hidden="1" customHeight="1">
      <c r="A105" s="109" t="s">
        <v>227</v>
      </c>
      <c r="B105" s="109"/>
      <c r="C105" s="109"/>
      <c r="D105" s="109"/>
      <c r="E105" s="110"/>
      <c r="F105" s="110">
        <f>F102+F103+F104</f>
        <v>6571267</v>
      </c>
      <c r="G105" s="110"/>
      <c r="H105" s="110">
        <f>H102+H103+H104</f>
        <v>49149937</v>
      </c>
      <c r="I105" s="110"/>
      <c r="J105" s="110">
        <f>J102+J103+J104</f>
        <v>0</v>
      </c>
      <c r="K105" s="28"/>
      <c r="L105" s="110">
        <f>+INT(H105+J105+F105)</f>
        <v>55721204</v>
      </c>
      <c r="M105" s="110"/>
      <c r="N105" s="381"/>
      <c r="O105" s="65"/>
      <c r="P105" s="54"/>
      <c r="Q105" s="53"/>
      <c r="R105" s="108">
        <v>240208</v>
      </c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8"/>
      <c r="AP105" s="108"/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8"/>
      <c r="BF105" s="108"/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8"/>
      <c r="BV105" s="108"/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8"/>
      <c r="CL105" s="108"/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8"/>
      <c r="DB105" s="108"/>
      <c r="DC105" s="108"/>
      <c r="DD105" s="108"/>
      <c r="DE105" s="108"/>
      <c r="DF105" s="108"/>
      <c r="DG105" s="108"/>
      <c r="DH105" s="108"/>
      <c r="DI105" s="108"/>
      <c r="DJ105" s="108"/>
      <c r="DK105" s="108"/>
      <c r="DL105" s="108"/>
      <c r="DM105" s="108"/>
      <c r="DN105" s="108"/>
      <c r="DO105" s="108"/>
      <c r="DP105" s="108"/>
      <c r="DQ105" s="108"/>
      <c r="DR105" s="108"/>
      <c r="DS105" s="108"/>
      <c r="DT105" s="108"/>
      <c r="DU105" s="108"/>
      <c r="DV105" s="108"/>
      <c r="DW105" s="108"/>
      <c r="DX105" s="108"/>
      <c r="DY105" s="108"/>
      <c r="DZ105" s="108"/>
      <c r="EA105" s="108"/>
      <c r="EB105" s="108"/>
      <c r="EC105" s="108"/>
      <c r="ED105" s="108"/>
      <c r="EE105" s="108"/>
      <c r="EF105" s="108"/>
      <c r="EG105" s="108"/>
      <c r="EH105" s="108"/>
      <c r="EI105" s="108"/>
      <c r="EJ105" s="108"/>
      <c r="EK105" s="108"/>
      <c r="EL105" s="108"/>
      <c r="EM105" s="108"/>
      <c r="EN105" s="108"/>
      <c r="EO105" s="108"/>
      <c r="EP105" s="108"/>
      <c r="EQ105" s="108"/>
      <c r="ER105" s="108"/>
      <c r="ES105" s="108"/>
      <c r="ET105" s="108"/>
      <c r="EU105" s="108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  <c r="FH105" s="108"/>
      <c r="FI105" s="108"/>
      <c r="FJ105" s="108"/>
      <c r="FK105" s="108"/>
      <c r="FL105" s="108"/>
      <c r="FM105" s="108"/>
      <c r="FN105" s="108"/>
      <c r="FO105" s="108"/>
      <c r="FP105" s="108"/>
      <c r="FQ105" s="108"/>
      <c r="FR105" s="108"/>
      <c r="FS105" s="108"/>
      <c r="FT105" s="108"/>
      <c r="FU105" s="108"/>
      <c r="FV105" s="108"/>
      <c r="FW105" s="108"/>
      <c r="FX105" s="108"/>
      <c r="FY105" s="108"/>
      <c r="FZ105" s="108"/>
      <c r="GA105" s="108"/>
      <c r="GB105" s="108"/>
      <c r="GC105" s="108"/>
      <c r="GD105" s="108"/>
      <c r="GE105" s="108"/>
      <c r="GF105" s="108"/>
      <c r="GG105" s="108"/>
      <c r="GH105" s="108"/>
      <c r="GI105" s="108"/>
      <c r="GJ105" s="108"/>
      <c r="GK105" s="108"/>
      <c r="GL105" s="108"/>
      <c r="GM105" s="108"/>
      <c r="GN105" s="108"/>
      <c r="GO105" s="108"/>
      <c r="GP105" s="108"/>
      <c r="GQ105" s="108"/>
      <c r="GR105" s="108"/>
      <c r="GS105" s="108"/>
      <c r="GT105" s="108"/>
      <c r="GU105" s="108"/>
      <c r="GV105" s="108"/>
      <c r="GW105" s="108"/>
      <c r="GX105" s="108"/>
      <c r="GY105" s="108"/>
      <c r="GZ105" s="108"/>
      <c r="HA105" s="108"/>
      <c r="HB105" s="108"/>
      <c r="HC105" s="108"/>
      <c r="HD105" s="108"/>
      <c r="HE105" s="108"/>
      <c r="HF105" s="108"/>
      <c r="HG105" s="108"/>
      <c r="HH105" s="108"/>
      <c r="HI105" s="108"/>
      <c r="HJ105" s="108"/>
      <c r="HK105" s="108"/>
      <c r="HL105" s="108"/>
      <c r="HM105" s="108"/>
      <c r="HN105" s="108"/>
      <c r="HO105" s="108"/>
      <c r="HP105" s="108"/>
      <c r="HQ105" s="108"/>
      <c r="HR105" s="108"/>
      <c r="HS105" s="108"/>
      <c r="HT105" s="108"/>
      <c r="HU105" s="108"/>
      <c r="HV105" s="108"/>
      <c r="HW105" s="108"/>
      <c r="HX105" s="108"/>
      <c r="HY105" s="108"/>
      <c r="HZ105" s="108"/>
      <c r="IA105" s="108"/>
      <c r="IB105" s="108"/>
      <c r="IC105" s="108"/>
      <c r="ID105" s="108"/>
      <c r="IE105" s="108"/>
      <c r="IF105" s="108"/>
      <c r="IG105" s="108"/>
      <c r="IH105" s="108"/>
      <c r="II105" s="108"/>
      <c r="IJ105" s="108"/>
      <c r="IK105" s="108"/>
      <c r="IL105" s="108"/>
      <c r="IM105" s="108"/>
      <c r="IN105" s="108"/>
      <c r="IO105" s="108"/>
      <c r="IP105" s="108"/>
      <c r="IQ105" s="108"/>
      <c r="IR105" s="108"/>
      <c r="IS105" s="108"/>
      <c r="IT105" s="108"/>
      <c r="IU105" s="108"/>
      <c r="IV105" s="108"/>
      <c r="IW105" s="108"/>
      <c r="IX105" s="108"/>
      <c r="IY105" s="108"/>
      <c r="IZ105" s="108"/>
    </row>
    <row r="106" spans="1:260" s="115" customFormat="1" ht="20.100000000000001" hidden="1" customHeight="1">
      <c r="A106" s="109"/>
      <c r="B106" s="109"/>
      <c r="C106" s="109"/>
      <c r="D106" s="109"/>
      <c r="E106" s="110"/>
      <c r="F106" s="110"/>
      <c r="G106" s="110"/>
      <c r="H106" s="110"/>
      <c r="I106" s="110"/>
      <c r="J106" s="110"/>
      <c r="K106" s="28"/>
      <c r="L106" s="110"/>
      <c r="M106" s="110"/>
      <c r="N106" s="381"/>
      <c r="O106" s="65"/>
      <c r="P106" s="54"/>
      <c r="Q106" s="53"/>
      <c r="R106" s="108">
        <v>3476640</v>
      </c>
      <c r="S106" s="108"/>
      <c r="T106" s="108"/>
      <c r="U106" s="108"/>
      <c r="V106" s="108"/>
      <c r="W106" s="108"/>
      <c r="X106" s="108"/>
      <c r="Y106" s="108"/>
      <c r="Z106" s="108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8"/>
      <c r="AL106" s="108"/>
      <c r="AM106" s="108"/>
      <c r="AN106" s="108"/>
      <c r="AO106" s="108"/>
      <c r="AP106" s="108"/>
      <c r="AQ106" s="108"/>
      <c r="AR106" s="108"/>
      <c r="AS106" s="108"/>
      <c r="AT106" s="108"/>
      <c r="AU106" s="108"/>
      <c r="AV106" s="108"/>
      <c r="AW106" s="108"/>
      <c r="AX106" s="108"/>
      <c r="AY106" s="108"/>
      <c r="AZ106" s="108"/>
      <c r="BA106" s="108"/>
      <c r="BB106" s="108"/>
      <c r="BC106" s="108"/>
      <c r="BD106" s="108"/>
      <c r="BE106" s="108"/>
      <c r="BF106" s="108"/>
      <c r="BG106" s="108"/>
      <c r="BH106" s="108"/>
      <c r="BI106" s="108"/>
      <c r="BJ106" s="108"/>
      <c r="BK106" s="108"/>
      <c r="BL106" s="108"/>
      <c r="BM106" s="108"/>
      <c r="BN106" s="108"/>
      <c r="BO106" s="108"/>
      <c r="BP106" s="108"/>
      <c r="BQ106" s="108"/>
      <c r="BR106" s="108"/>
      <c r="BS106" s="108"/>
      <c r="BT106" s="108"/>
      <c r="BU106" s="108"/>
      <c r="BV106" s="108"/>
      <c r="BW106" s="108"/>
      <c r="BX106" s="108"/>
      <c r="BY106" s="108"/>
      <c r="BZ106" s="108"/>
      <c r="CA106" s="108"/>
      <c r="CB106" s="108"/>
      <c r="CC106" s="108"/>
      <c r="CD106" s="108"/>
      <c r="CE106" s="108"/>
      <c r="CF106" s="108"/>
      <c r="CG106" s="108"/>
      <c r="CH106" s="108"/>
      <c r="CI106" s="108"/>
      <c r="CJ106" s="108"/>
      <c r="CK106" s="108"/>
      <c r="CL106" s="108"/>
      <c r="CM106" s="108"/>
      <c r="CN106" s="108"/>
      <c r="CO106" s="108"/>
      <c r="CP106" s="108"/>
      <c r="CQ106" s="108"/>
      <c r="CR106" s="108"/>
      <c r="CS106" s="108"/>
      <c r="CT106" s="108"/>
      <c r="CU106" s="108"/>
      <c r="CV106" s="108"/>
      <c r="CW106" s="108"/>
      <c r="CX106" s="108"/>
      <c r="CY106" s="108"/>
      <c r="CZ106" s="108"/>
      <c r="DA106" s="108"/>
      <c r="DB106" s="108"/>
      <c r="DC106" s="108"/>
      <c r="DD106" s="108"/>
      <c r="DE106" s="108"/>
      <c r="DF106" s="108"/>
      <c r="DG106" s="108"/>
      <c r="DH106" s="108"/>
      <c r="DI106" s="108"/>
      <c r="DJ106" s="108"/>
      <c r="DK106" s="108"/>
      <c r="DL106" s="108"/>
      <c r="DM106" s="108"/>
      <c r="DN106" s="108"/>
      <c r="DO106" s="108"/>
      <c r="DP106" s="108"/>
      <c r="DQ106" s="108"/>
      <c r="DR106" s="108"/>
      <c r="DS106" s="108"/>
      <c r="DT106" s="108"/>
      <c r="DU106" s="108"/>
      <c r="DV106" s="108"/>
      <c r="DW106" s="108"/>
      <c r="DX106" s="108"/>
      <c r="DY106" s="108"/>
      <c r="DZ106" s="108"/>
      <c r="EA106" s="108"/>
      <c r="EB106" s="108"/>
      <c r="EC106" s="108"/>
      <c r="ED106" s="108"/>
      <c r="EE106" s="108"/>
      <c r="EF106" s="108"/>
      <c r="EG106" s="108"/>
      <c r="EH106" s="108"/>
      <c r="EI106" s="108"/>
      <c r="EJ106" s="108"/>
      <c r="EK106" s="108"/>
      <c r="EL106" s="108"/>
      <c r="EM106" s="108"/>
      <c r="EN106" s="108"/>
      <c r="EO106" s="108"/>
      <c r="EP106" s="108"/>
      <c r="EQ106" s="108"/>
      <c r="ER106" s="108"/>
      <c r="ES106" s="108"/>
      <c r="ET106" s="108"/>
      <c r="EU106" s="108"/>
      <c r="EV106" s="108"/>
      <c r="EW106" s="108"/>
      <c r="EX106" s="108"/>
      <c r="EY106" s="108"/>
      <c r="EZ106" s="108"/>
      <c r="FA106" s="108"/>
      <c r="FB106" s="108"/>
      <c r="FC106" s="108"/>
      <c r="FD106" s="108"/>
      <c r="FE106" s="108"/>
      <c r="FF106" s="108"/>
      <c r="FG106" s="108"/>
      <c r="FH106" s="108"/>
      <c r="FI106" s="108"/>
      <c r="FJ106" s="108"/>
      <c r="FK106" s="108"/>
      <c r="FL106" s="108"/>
      <c r="FM106" s="108"/>
      <c r="FN106" s="108"/>
      <c r="FO106" s="108"/>
      <c r="FP106" s="108"/>
      <c r="FQ106" s="108"/>
      <c r="FR106" s="108"/>
      <c r="FS106" s="108"/>
      <c r="FT106" s="108"/>
      <c r="FU106" s="108"/>
      <c r="FV106" s="108"/>
      <c r="FW106" s="108"/>
      <c r="FX106" s="108"/>
      <c r="FY106" s="108"/>
      <c r="FZ106" s="108"/>
      <c r="GA106" s="108"/>
      <c r="GB106" s="108"/>
      <c r="GC106" s="108"/>
      <c r="GD106" s="108"/>
      <c r="GE106" s="108"/>
      <c r="GF106" s="108"/>
      <c r="GG106" s="108"/>
      <c r="GH106" s="108"/>
      <c r="GI106" s="108"/>
      <c r="GJ106" s="108"/>
      <c r="GK106" s="108"/>
      <c r="GL106" s="108"/>
      <c r="GM106" s="108"/>
      <c r="GN106" s="108"/>
      <c r="GO106" s="108"/>
      <c r="GP106" s="108"/>
      <c r="GQ106" s="108"/>
      <c r="GR106" s="108"/>
      <c r="GS106" s="108"/>
      <c r="GT106" s="108"/>
      <c r="GU106" s="108"/>
      <c r="GV106" s="108"/>
      <c r="GW106" s="108"/>
      <c r="GX106" s="108"/>
      <c r="GY106" s="108"/>
      <c r="GZ106" s="108"/>
      <c r="HA106" s="108"/>
      <c r="HB106" s="108"/>
      <c r="HC106" s="108"/>
      <c r="HD106" s="108"/>
      <c r="HE106" s="108"/>
      <c r="HF106" s="108"/>
      <c r="HG106" s="108"/>
      <c r="HH106" s="108"/>
      <c r="HI106" s="108"/>
      <c r="HJ106" s="108"/>
      <c r="HK106" s="108"/>
      <c r="HL106" s="108"/>
      <c r="HM106" s="108"/>
      <c r="HN106" s="108"/>
      <c r="HO106" s="108"/>
      <c r="HP106" s="108"/>
      <c r="HQ106" s="108"/>
      <c r="HR106" s="108"/>
      <c r="HS106" s="108"/>
      <c r="HT106" s="108"/>
      <c r="HU106" s="108"/>
      <c r="HV106" s="108"/>
      <c r="HW106" s="108"/>
      <c r="HX106" s="108"/>
      <c r="HY106" s="108"/>
      <c r="HZ106" s="108"/>
      <c r="IA106" s="108"/>
      <c r="IB106" s="108"/>
      <c r="IC106" s="108"/>
      <c r="ID106" s="108"/>
      <c r="IE106" s="108"/>
      <c r="IF106" s="108"/>
      <c r="IG106" s="108"/>
      <c r="IH106" s="108"/>
      <c r="II106" s="108"/>
      <c r="IJ106" s="108"/>
      <c r="IK106" s="108"/>
      <c r="IL106" s="108"/>
      <c r="IM106" s="108"/>
      <c r="IN106" s="108"/>
      <c r="IO106" s="108"/>
      <c r="IP106" s="108"/>
      <c r="IQ106" s="108"/>
      <c r="IR106" s="108"/>
      <c r="IS106" s="108"/>
      <c r="IT106" s="108"/>
      <c r="IU106" s="108"/>
      <c r="IV106" s="108"/>
      <c r="IW106" s="108"/>
      <c r="IX106" s="108"/>
      <c r="IY106" s="108"/>
      <c r="IZ106" s="108"/>
    </row>
    <row r="107" spans="1:260" s="108" customFormat="1" ht="20.100000000000001" hidden="1" customHeight="1">
      <c r="A107" s="25" t="s">
        <v>234</v>
      </c>
      <c r="B107" s="27"/>
      <c r="C107" s="27"/>
      <c r="D107" s="27"/>
      <c r="E107" s="26"/>
      <c r="F107" s="26"/>
      <c r="G107" s="26"/>
      <c r="H107" s="110">
        <f>H111</f>
        <v>1147466</v>
      </c>
      <c r="I107" s="110"/>
      <c r="J107" s="110"/>
      <c r="K107" s="114"/>
      <c r="L107" s="116">
        <f>L111</f>
        <v>1147466</v>
      </c>
      <c r="M107" s="26"/>
      <c r="N107" s="382"/>
      <c r="O107" s="65"/>
      <c r="P107" s="54"/>
      <c r="Q107" s="53"/>
      <c r="R107" s="108">
        <v>1233495</v>
      </c>
    </row>
    <row r="108" spans="1:260" s="115" customFormat="1" ht="20.100000000000001" customHeight="1">
      <c r="A108" s="27" t="s">
        <v>75</v>
      </c>
      <c r="B108" s="27"/>
      <c r="C108" s="27">
        <v>7</v>
      </c>
      <c r="D108" s="27" t="s">
        <v>42</v>
      </c>
      <c r="E108" s="26">
        <v>0</v>
      </c>
      <c r="F108" s="26"/>
      <c r="G108" s="26">
        <v>69201</v>
      </c>
      <c r="H108" s="26">
        <f>INT(C108*G108)</f>
        <v>484407</v>
      </c>
      <c r="I108" s="26">
        <v>0</v>
      </c>
      <c r="J108" s="26"/>
      <c r="K108" s="28">
        <f>E108+G108+I108</f>
        <v>69201</v>
      </c>
      <c r="L108" s="26">
        <f>+INT(F108+H108+J108)</f>
        <v>484407</v>
      </c>
      <c r="M108" s="53" t="s">
        <v>43</v>
      </c>
      <c r="N108" s="386">
        <f t="shared" ref="N108:N110" si="22">L108</f>
        <v>484407</v>
      </c>
      <c r="O108" s="444">
        <f t="shared" ref="O108:O110" si="23">ROUND(N108/$K$6,4)</f>
        <v>1.9E-3</v>
      </c>
      <c r="P108" s="54"/>
      <c r="Q108" s="53"/>
      <c r="R108" s="387">
        <v>5573100</v>
      </c>
      <c r="S108" s="388">
        <f t="shared" ref="S108:S110" si="24">N108-R108</f>
        <v>-5088693</v>
      </c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  <c r="AN108" s="108"/>
      <c r="AO108" s="108"/>
      <c r="AP108" s="108"/>
      <c r="AQ108" s="108"/>
      <c r="AR108" s="108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  <c r="BF108" s="108"/>
      <c r="BG108" s="108"/>
      <c r="BH108" s="108"/>
      <c r="BI108" s="108"/>
      <c r="BJ108" s="108"/>
      <c r="BK108" s="108"/>
      <c r="BL108" s="108"/>
      <c r="BM108" s="108"/>
      <c r="BN108" s="108"/>
      <c r="BO108" s="108"/>
      <c r="BP108" s="108"/>
      <c r="BQ108" s="108"/>
      <c r="BR108" s="108"/>
      <c r="BS108" s="108"/>
      <c r="BT108" s="108"/>
      <c r="BU108" s="108"/>
      <c r="BV108" s="108"/>
      <c r="BW108" s="108"/>
      <c r="BX108" s="108"/>
      <c r="BY108" s="108"/>
      <c r="BZ108" s="108"/>
      <c r="CA108" s="108"/>
      <c r="CB108" s="108"/>
      <c r="CC108" s="108"/>
      <c r="CD108" s="108"/>
      <c r="CE108" s="108"/>
      <c r="CF108" s="108"/>
      <c r="CG108" s="108"/>
      <c r="CH108" s="108"/>
      <c r="CI108" s="108"/>
      <c r="CJ108" s="108"/>
      <c r="CK108" s="108"/>
      <c r="CL108" s="108"/>
      <c r="CM108" s="108"/>
      <c r="CN108" s="108"/>
      <c r="CO108" s="108"/>
      <c r="CP108" s="108"/>
      <c r="CQ108" s="108"/>
      <c r="CR108" s="108"/>
      <c r="CS108" s="108"/>
      <c r="CT108" s="108"/>
      <c r="CU108" s="108"/>
      <c r="CV108" s="108"/>
      <c r="CW108" s="108"/>
      <c r="CX108" s="108"/>
      <c r="CY108" s="108"/>
      <c r="CZ108" s="108"/>
      <c r="DA108" s="108"/>
      <c r="DB108" s="108"/>
      <c r="DC108" s="108"/>
      <c r="DD108" s="108"/>
      <c r="DE108" s="108"/>
      <c r="DF108" s="108"/>
      <c r="DG108" s="108"/>
      <c r="DH108" s="108"/>
      <c r="DI108" s="108"/>
      <c r="DJ108" s="108"/>
      <c r="DK108" s="108"/>
      <c r="DL108" s="108"/>
      <c r="DM108" s="108"/>
      <c r="DN108" s="108"/>
      <c r="DO108" s="108"/>
      <c r="DP108" s="108"/>
      <c r="DQ108" s="108"/>
      <c r="DR108" s="108"/>
      <c r="DS108" s="108"/>
      <c r="DT108" s="108"/>
      <c r="DU108" s="108"/>
      <c r="DV108" s="108"/>
      <c r="DW108" s="108"/>
      <c r="DX108" s="108"/>
      <c r="DY108" s="108"/>
      <c r="DZ108" s="108"/>
      <c r="EA108" s="108"/>
      <c r="EB108" s="108"/>
      <c r="EC108" s="108"/>
      <c r="ED108" s="108"/>
      <c r="EE108" s="108"/>
      <c r="EF108" s="108"/>
      <c r="EG108" s="108"/>
      <c r="EH108" s="108"/>
      <c r="EI108" s="108"/>
      <c r="EJ108" s="108"/>
      <c r="EK108" s="108"/>
      <c r="EL108" s="108"/>
      <c r="EM108" s="108"/>
      <c r="EN108" s="108"/>
      <c r="EO108" s="108"/>
      <c r="EP108" s="108"/>
      <c r="EQ108" s="108"/>
      <c r="ER108" s="108"/>
      <c r="ES108" s="108"/>
      <c r="ET108" s="108"/>
      <c r="EU108" s="108"/>
      <c r="EV108" s="108"/>
      <c r="EW108" s="108"/>
      <c r="EX108" s="108"/>
      <c r="EY108" s="108"/>
      <c r="EZ108" s="108"/>
      <c r="FA108" s="108"/>
      <c r="FB108" s="108"/>
      <c r="FC108" s="108"/>
      <c r="FD108" s="108"/>
      <c r="FE108" s="108"/>
      <c r="FF108" s="108"/>
      <c r="FG108" s="108"/>
      <c r="FH108" s="108"/>
      <c r="FI108" s="108"/>
      <c r="FJ108" s="108"/>
      <c r="FK108" s="108"/>
      <c r="FL108" s="108"/>
      <c r="FM108" s="108"/>
      <c r="FN108" s="108"/>
      <c r="FO108" s="108"/>
      <c r="FP108" s="108"/>
      <c r="FQ108" s="108"/>
      <c r="FR108" s="108"/>
      <c r="FS108" s="108"/>
      <c r="FT108" s="108"/>
      <c r="FU108" s="108"/>
      <c r="FV108" s="108"/>
      <c r="FW108" s="108"/>
      <c r="FX108" s="108"/>
      <c r="FY108" s="108"/>
      <c r="FZ108" s="108"/>
      <c r="GA108" s="108"/>
      <c r="GB108" s="108"/>
      <c r="GC108" s="108"/>
      <c r="GD108" s="108"/>
      <c r="GE108" s="108"/>
      <c r="GF108" s="108"/>
      <c r="GG108" s="108"/>
      <c r="GH108" s="108"/>
      <c r="GI108" s="108"/>
      <c r="GJ108" s="108"/>
      <c r="GK108" s="108"/>
      <c r="GL108" s="108"/>
      <c r="GM108" s="108"/>
      <c r="GN108" s="108"/>
      <c r="GO108" s="108"/>
      <c r="GP108" s="108"/>
      <c r="GQ108" s="108"/>
      <c r="GR108" s="108"/>
      <c r="GS108" s="108"/>
      <c r="GT108" s="108"/>
      <c r="GU108" s="108"/>
      <c r="GV108" s="108"/>
      <c r="GW108" s="108"/>
      <c r="GX108" s="108"/>
      <c r="GY108" s="108"/>
      <c r="GZ108" s="108"/>
      <c r="HA108" s="108"/>
      <c r="HB108" s="108"/>
      <c r="HC108" s="108"/>
      <c r="HD108" s="108"/>
      <c r="HE108" s="108"/>
      <c r="HF108" s="108"/>
      <c r="HG108" s="108"/>
      <c r="HH108" s="108"/>
      <c r="HI108" s="108"/>
      <c r="HJ108" s="108"/>
      <c r="HK108" s="108"/>
      <c r="HL108" s="108"/>
      <c r="HM108" s="108"/>
      <c r="HN108" s="108"/>
      <c r="HO108" s="108"/>
      <c r="HP108" s="108"/>
      <c r="HQ108" s="108"/>
      <c r="HR108" s="108"/>
      <c r="HS108" s="108"/>
      <c r="HT108" s="108"/>
      <c r="HU108" s="108"/>
      <c r="HV108" s="108"/>
      <c r="HW108" s="108"/>
      <c r="HX108" s="108"/>
      <c r="HY108" s="108"/>
      <c r="HZ108" s="108"/>
      <c r="IA108" s="108"/>
      <c r="IB108" s="108"/>
      <c r="IC108" s="108"/>
      <c r="ID108" s="108"/>
      <c r="IE108" s="108"/>
      <c r="IF108" s="108"/>
      <c r="IG108" s="108"/>
      <c r="IH108" s="108"/>
      <c r="II108" s="108"/>
      <c r="IJ108" s="108"/>
      <c r="IK108" s="108"/>
      <c r="IL108" s="108"/>
      <c r="IM108" s="108"/>
      <c r="IN108" s="108"/>
      <c r="IO108" s="108"/>
      <c r="IP108" s="108"/>
      <c r="IQ108" s="108"/>
      <c r="IR108" s="108"/>
      <c r="IS108" s="108"/>
      <c r="IT108" s="108"/>
      <c r="IU108" s="108"/>
      <c r="IV108" s="108"/>
      <c r="IW108" s="108"/>
      <c r="IX108" s="108"/>
      <c r="IY108" s="108"/>
      <c r="IZ108" s="108"/>
    </row>
    <row r="109" spans="1:260" s="108" customFormat="1" ht="20.100000000000001" customHeight="1">
      <c r="A109" s="27" t="s">
        <v>76</v>
      </c>
      <c r="B109" s="27"/>
      <c r="C109" s="27">
        <v>5</v>
      </c>
      <c r="D109" s="27" t="s">
        <v>42</v>
      </c>
      <c r="E109" s="26">
        <v>0</v>
      </c>
      <c r="F109" s="26"/>
      <c r="G109" s="26">
        <v>55787</v>
      </c>
      <c r="H109" s="26">
        <f>INT(C109*G109)</f>
        <v>278935</v>
      </c>
      <c r="I109" s="26">
        <v>0</v>
      </c>
      <c r="J109" s="26"/>
      <c r="K109" s="28">
        <f>E109+G109+I109</f>
        <v>55787</v>
      </c>
      <c r="L109" s="26">
        <f>+INT(F109+H109+J109)</f>
        <v>278935</v>
      </c>
      <c r="M109" s="53" t="s">
        <v>43</v>
      </c>
      <c r="N109" s="386">
        <f t="shared" si="22"/>
        <v>278935</v>
      </c>
      <c r="O109" s="444">
        <f t="shared" si="23"/>
        <v>1.1000000000000001E-3</v>
      </c>
      <c r="P109" s="54"/>
      <c r="Q109" s="53"/>
      <c r="R109" s="387">
        <v>880100</v>
      </c>
      <c r="S109" s="388">
        <f t="shared" si="24"/>
        <v>-601165</v>
      </c>
    </row>
    <row r="110" spans="1:260" s="108" customFormat="1" ht="20.100000000000001" customHeight="1">
      <c r="A110" s="27" t="s">
        <v>77</v>
      </c>
      <c r="B110" s="27"/>
      <c r="C110" s="27">
        <v>4</v>
      </c>
      <c r="D110" s="27" t="s">
        <v>42</v>
      </c>
      <c r="E110" s="26">
        <v>0</v>
      </c>
      <c r="F110" s="26"/>
      <c r="G110" s="26">
        <v>96031</v>
      </c>
      <c r="H110" s="26">
        <f>INT(C110*G110)</f>
        <v>384124</v>
      </c>
      <c r="I110" s="26">
        <v>0</v>
      </c>
      <c r="J110" s="26"/>
      <c r="K110" s="28">
        <f>E110+G110+I110</f>
        <v>96031</v>
      </c>
      <c r="L110" s="26">
        <f>+INT(F110+H110+J110)</f>
        <v>384124</v>
      </c>
      <c r="M110" s="53" t="s">
        <v>43</v>
      </c>
      <c r="N110" s="386">
        <f t="shared" si="22"/>
        <v>384124</v>
      </c>
      <c r="O110" s="444">
        <f t="shared" si="23"/>
        <v>1.5E-3</v>
      </c>
      <c r="P110" s="54"/>
      <c r="Q110" s="53"/>
      <c r="R110" s="387">
        <v>365700</v>
      </c>
      <c r="S110" s="388">
        <f t="shared" si="24"/>
        <v>18424</v>
      </c>
    </row>
    <row r="111" spans="1:260" s="108" customFormat="1" ht="20.100000000000001" hidden="1" customHeight="1">
      <c r="A111" s="109" t="s">
        <v>227</v>
      </c>
      <c r="B111" s="109"/>
      <c r="C111" s="109"/>
      <c r="D111" s="109"/>
      <c r="E111" s="110"/>
      <c r="F111" s="110"/>
      <c r="G111" s="110"/>
      <c r="H111" s="110">
        <f>H108+H109+H110</f>
        <v>1147466</v>
      </c>
      <c r="I111" s="110"/>
      <c r="J111" s="110"/>
      <c r="K111" s="28"/>
      <c r="L111" s="110">
        <f>+INT(H111+J111+F111)</f>
        <v>1147466</v>
      </c>
      <c r="M111" s="110"/>
      <c r="N111" s="381"/>
      <c r="O111" s="65"/>
      <c r="P111" s="54"/>
      <c r="Q111" s="53"/>
      <c r="R111" s="108">
        <v>149600</v>
      </c>
    </row>
    <row r="112" spans="1:260" s="108" customFormat="1" ht="20.100000000000001" hidden="1" customHeight="1">
      <c r="A112" s="109"/>
      <c r="B112" s="109"/>
      <c r="C112" s="109"/>
      <c r="D112" s="109"/>
      <c r="E112" s="110"/>
      <c r="F112" s="110"/>
      <c r="G112" s="110"/>
      <c r="H112" s="110"/>
      <c r="I112" s="110"/>
      <c r="J112" s="110"/>
      <c r="K112" s="28"/>
      <c r="L112" s="110"/>
      <c r="M112" s="110"/>
      <c r="N112" s="381"/>
      <c r="O112" s="65"/>
      <c r="P112" s="54"/>
      <c r="Q112" s="53"/>
      <c r="R112" s="108">
        <v>42000</v>
      </c>
    </row>
    <row r="113" spans="1:260" s="115" customFormat="1" ht="20.100000000000001" customHeight="1">
      <c r="A113" s="25" t="s">
        <v>78</v>
      </c>
      <c r="B113" s="27"/>
      <c r="C113" s="27">
        <v>1</v>
      </c>
      <c r="D113" s="121" t="s">
        <v>42</v>
      </c>
      <c r="E113" s="36">
        <v>0</v>
      </c>
      <c r="F113" s="36"/>
      <c r="G113" s="36">
        <v>116698</v>
      </c>
      <c r="H113" s="36">
        <f>INT(C113*G113)</f>
        <v>116698</v>
      </c>
      <c r="I113" s="36">
        <v>0</v>
      </c>
      <c r="J113" s="37"/>
      <c r="K113" s="28">
        <f>E113+G113+I113</f>
        <v>116698</v>
      </c>
      <c r="L113" s="26">
        <f>+INT(F113+H113+J113)</f>
        <v>116698</v>
      </c>
      <c r="M113" s="53" t="s">
        <v>43</v>
      </c>
      <c r="N113" s="386">
        <f>L113</f>
        <v>116698</v>
      </c>
      <c r="O113" s="444">
        <f>ROUND(N113/$K$6,4)</f>
        <v>5.0000000000000001E-4</v>
      </c>
      <c r="P113" s="54"/>
      <c r="Q113" s="53"/>
      <c r="R113" s="387">
        <v>8800</v>
      </c>
      <c r="S113" s="388">
        <f>N113-R113</f>
        <v>107898</v>
      </c>
      <c r="T113" s="108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  <c r="CK113" s="108"/>
      <c r="CL113" s="108"/>
      <c r="CM113" s="108"/>
      <c r="CN113" s="108"/>
      <c r="CO113" s="108"/>
      <c r="CP113" s="108"/>
      <c r="CQ113" s="108"/>
      <c r="CR113" s="108"/>
      <c r="CS113" s="108"/>
      <c r="CT113" s="108"/>
      <c r="CU113" s="108"/>
      <c r="CV113" s="108"/>
      <c r="CW113" s="108"/>
      <c r="CX113" s="108"/>
      <c r="CY113" s="108"/>
      <c r="CZ113" s="108"/>
      <c r="DA113" s="108"/>
      <c r="DB113" s="108"/>
      <c r="DC113" s="108"/>
      <c r="DD113" s="108"/>
      <c r="DE113" s="108"/>
      <c r="DF113" s="108"/>
      <c r="DG113" s="108"/>
      <c r="DH113" s="108"/>
      <c r="DI113" s="108"/>
      <c r="DJ113" s="108"/>
      <c r="DK113" s="108"/>
      <c r="DL113" s="108"/>
      <c r="DM113" s="108"/>
      <c r="DN113" s="108"/>
      <c r="DO113" s="108"/>
      <c r="DP113" s="108"/>
      <c r="DQ113" s="108"/>
      <c r="DR113" s="108"/>
      <c r="DS113" s="108"/>
      <c r="DT113" s="108"/>
      <c r="DU113" s="108"/>
      <c r="DV113" s="108"/>
      <c r="DW113" s="108"/>
      <c r="DX113" s="108"/>
      <c r="DY113" s="108"/>
      <c r="DZ113" s="108"/>
      <c r="EA113" s="108"/>
      <c r="EB113" s="108"/>
      <c r="EC113" s="108"/>
      <c r="ED113" s="108"/>
      <c r="EE113" s="108"/>
      <c r="EF113" s="108"/>
      <c r="EG113" s="108"/>
      <c r="EH113" s="108"/>
      <c r="EI113" s="108"/>
      <c r="EJ113" s="108"/>
      <c r="EK113" s="108"/>
      <c r="EL113" s="108"/>
      <c r="EM113" s="108"/>
      <c r="EN113" s="108"/>
      <c r="EO113" s="108"/>
      <c r="EP113" s="108"/>
      <c r="EQ113" s="108"/>
      <c r="ER113" s="108"/>
      <c r="ES113" s="108"/>
      <c r="ET113" s="108"/>
      <c r="EU113" s="108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  <c r="FH113" s="108"/>
      <c r="FI113" s="108"/>
      <c r="FJ113" s="108"/>
      <c r="FK113" s="108"/>
      <c r="FL113" s="108"/>
      <c r="FM113" s="108"/>
      <c r="FN113" s="108"/>
      <c r="FO113" s="108"/>
      <c r="FP113" s="108"/>
      <c r="FQ113" s="108"/>
      <c r="FR113" s="108"/>
      <c r="FS113" s="108"/>
      <c r="FT113" s="108"/>
      <c r="FU113" s="108"/>
      <c r="FV113" s="108"/>
      <c r="FW113" s="108"/>
      <c r="FX113" s="108"/>
      <c r="FY113" s="108"/>
      <c r="FZ113" s="108"/>
      <c r="GA113" s="108"/>
      <c r="GB113" s="108"/>
      <c r="GC113" s="108"/>
      <c r="GD113" s="108"/>
      <c r="GE113" s="108"/>
      <c r="GF113" s="108"/>
      <c r="GG113" s="108"/>
      <c r="GH113" s="108"/>
      <c r="GI113" s="108"/>
      <c r="GJ113" s="108"/>
      <c r="GK113" s="108"/>
      <c r="GL113" s="108"/>
      <c r="GM113" s="108"/>
      <c r="GN113" s="108"/>
      <c r="GO113" s="108"/>
      <c r="GP113" s="108"/>
      <c r="GQ113" s="108"/>
      <c r="GR113" s="108"/>
      <c r="GS113" s="108"/>
      <c r="GT113" s="108"/>
      <c r="GU113" s="108"/>
      <c r="GV113" s="108"/>
      <c r="GW113" s="108"/>
      <c r="GX113" s="108"/>
      <c r="GY113" s="108"/>
      <c r="GZ113" s="108"/>
      <c r="HA113" s="108"/>
      <c r="HB113" s="108"/>
      <c r="HC113" s="108"/>
      <c r="HD113" s="108"/>
      <c r="HE113" s="108"/>
      <c r="HF113" s="108"/>
      <c r="HG113" s="108"/>
      <c r="HH113" s="108"/>
      <c r="HI113" s="108"/>
      <c r="HJ113" s="108"/>
      <c r="HK113" s="108"/>
      <c r="HL113" s="108"/>
      <c r="HM113" s="108"/>
      <c r="HN113" s="108"/>
      <c r="HO113" s="108"/>
      <c r="HP113" s="108"/>
      <c r="HQ113" s="108"/>
      <c r="HR113" s="108"/>
      <c r="HS113" s="108"/>
      <c r="HT113" s="108"/>
      <c r="HU113" s="108"/>
      <c r="HV113" s="108"/>
      <c r="HW113" s="108"/>
      <c r="HX113" s="108"/>
      <c r="HY113" s="108"/>
      <c r="HZ113" s="108"/>
      <c r="IA113" s="108"/>
      <c r="IB113" s="108"/>
      <c r="IC113" s="108"/>
      <c r="ID113" s="108"/>
      <c r="IE113" s="108"/>
      <c r="IF113" s="108"/>
      <c r="IG113" s="108"/>
      <c r="IH113" s="108"/>
      <c r="II113" s="108"/>
      <c r="IJ113" s="108"/>
      <c r="IK113" s="108"/>
      <c r="IL113" s="108"/>
      <c r="IM113" s="108"/>
      <c r="IN113" s="108"/>
      <c r="IO113" s="108"/>
      <c r="IP113" s="108"/>
      <c r="IQ113" s="108"/>
      <c r="IR113" s="108"/>
      <c r="IS113" s="108"/>
      <c r="IT113" s="108"/>
      <c r="IU113" s="108"/>
      <c r="IV113" s="108"/>
      <c r="IW113" s="108"/>
      <c r="IX113" s="108"/>
      <c r="IY113" s="108"/>
      <c r="IZ113" s="108"/>
    </row>
    <row r="114" spans="1:260" s="108" customFormat="1" ht="20.100000000000001" hidden="1" customHeight="1">
      <c r="A114" s="109" t="s">
        <v>227</v>
      </c>
      <c r="B114" s="122" t="s">
        <v>235</v>
      </c>
      <c r="C114" s="109"/>
      <c r="D114" s="109"/>
      <c r="E114" s="110"/>
      <c r="F114" s="110"/>
      <c r="G114" s="110"/>
      <c r="H114" s="110">
        <f>H113</f>
        <v>116698</v>
      </c>
      <c r="I114" s="110"/>
      <c r="J114" s="110"/>
      <c r="K114" s="28"/>
      <c r="L114" s="110">
        <f>+INT(H114+J114+F114)</f>
        <v>116698</v>
      </c>
      <c r="M114" s="110"/>
      <c r="N114" s="381"/>
      <c r="O114" s="65"/>
      <c r="P114" s="54"/>
      <c r="Q114" s="53"/>
      <c r="R114" s="108">
        <v>1424640</v>
      </c>
    </row>
    <row r="115" spans="1:260" s="108" customFormat="1" ht="20.100000000000001" hidden="1" customHeight="1">
      <c r="A115" s="109"/>
      <c r="B115" s="122"/>
      <c r="C115" s="109"/>
      <c r="D115" s="109"/>
      <c r="E115" s="110"/>
      <c r="F115" s="110"/>
      <c r="G115" s="110"/>
      <c r="H115" s="110"/>
      <c r="I115" s="110"/>
      <c r="J115" s="110"/>
      <c r="K115" s="28"/>
      <c r="L115" s="110"/>
      <c r="M115" s="110"/>
      <c r="N115" s="381"/>
      <c r="O115" s="65"/>
      <c r="P115" s="54"/>
      <c r="Q115" s="53"/>
      <c r="R115" s="108">
        <v>816000</v>
      </c>
    </row>
    <row r="116" spans="1:260" s="108" customFormat="1" ht="20.100000000000001" customHeight="1">
      <c r="A116" s="25" t="s">
        <v>79</v>
      </c>
      <c r="B116" s="38"/>
      <c r="C116" s="39">
        <v>1</v>
      </c>
      <c r="D116" s="38" t="s">
        <v>60</v>
      </c>
      <c r="E116" s="40">
        <v>0</v>
      </c>
      <c r="F116" s="41"/>
      <c r="G116" s="40">
        <v>178493</v>
      </c>
      <c r="H116" s="41">
        <f>INT(C116*G116)</f>
        <v>178493</v>
      </c>
      <c r="I116" s="40">
        <v>0</v>
      </c>
      <c r="J116" s="41"/>
      <c r="K116" s="28">
        <f>E116+G116+I116</f>
        <v>178493</v>
      </c>
      <c r="L116" s="41">
        <f>INT(F116+H116+J116)</f>
        <v>178493</v>
      </c>
      <c r="M116" s="53" t="s">
        <v>43</v>
      </c>
      <c r="N116" s="386">
        <f>L116</f>
        <v>178493</v>
      </c>
      <c r="O116" s="444">
        <f>ROUND(N116/$K$6,4)</f>
        <v>6.9999999999999999E-4</v>
      </c>
      <c r="P116" s="54"/>
      <c r="Q116" s="53"/>
      <c r="R116" s="387">
        <v>168000</v>
      </c>
      <c r="S116" s="388">
        <f>N116-R116</f>
        <v>10493</v>
      </c>
    </row>
    <row r="117" spans="1:260" s="112" customFormat="1" ht="20.100000000000001" hidden="1" customHeight="1">
      <c r="A117" s="123" t="s">
        <v>227</v>
      </c>
      <c r="B117" s="109"/>
      <c r="C117" s="124"/>
      <c r="D117" s="109"/>
      <c r="E117" s="125"/>
      <c r="F117" s="125"/>
      <c r="G117" s="125"/>
      <c r="H117" s="125">
        <f>H116</f>
        <v>178493</v>
      </c>
      <c r="I117" s="125"/>
      <c r="J117" s="125"/>
      <c r="K117" s="28"/>
      <c r="L117" s="125">
        <f>F117+H117+J117</f>
        <v>178493</v>
      </c>
      <c r="M117" s="126"/>
      <c r="N117" s="383"/>
      <c r="O117" s="65"/>
      <c r="P117" s="54"/>
      <c r="Q117" s="53"/>
      <c r="R117" s="78">
        <v>44800</v>
      </c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8"/>
      <c r="CW117" s="78"/>
      <c r="CX117" s="78"/>
      <c r="CY117" s="78"/>
      <c r="CZ117" s="78"/>
      <c r="DA117" s="78"/>
      <c r="DB117" s="78"/>
      <c r="DC117" s="78"/>
      <c r="DD117" s="78"/>
      <c r="DE117" s="78"/>
      <c r="DF117" s="78"/>
      <c r="DG117" s="78"/>
      <c r="DH117" s="78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78"/>
      <c r="EH117" s="78"/>
      <c r="EI117" s="78"/>
      <c r="EJ117" s="78"/>
      <c r="EK117" s="78"/>
      <c r="EL117" s="78"/>
      <c r="EM117" s="78"/>
      <c r="EN117" s="78"/>
      <c r="EO117" s="78"/>
      <c r="EP117" s="78"/>
      <c r="EQ117" s="78"/>
      <c r="ER117" s="78"/>
      <c r="ES117" s="78"/>
      <c r="ET117" s="78"/>
      <c r="EU117" s="78"/>
      <c r="EV117" s="78"/>
      <c r="EW117" s="78"/>
      <c r="EX117" s="78"/>
      <c r="EY117" s="78"/>
      <c r="EZ117" s="78"/>
      <c r="FA117" s="78"/>
      <c r="FB117" s="78"/>
      <c r="FC117" s="78"/>
      <c r="FD117" s="78"/>
      <c r="FE117" s="78"/>
      <c r="FF117" s="78"/>
      <c r="FG117" s="78"/>
      <c r="FH117" s="78"/>
      <c r="FI117" s="78"/>
      <c r="FJ117" s="78"/>
      <c r="FK117" s="78"/>
      <c r="FL117" s="78"/>
      <c r="FM117" s="78"/>
      <c r="FN117" s="78"/>
      <c r="FO117" s="78"/>
      <c r="FP117" s="78"/>
      <c r="FQ117" s="78"/>
      <c r="FR117" s="78"/>
      <c r="FS117" s="78"/>
      <c r="FT117" s="78"/>
      <c r="FU117" s="78"/>
      <c r="FV117" s="78"/>
      <c r="FW117" s="78"/>
      <c r="FX117" s="78"/>
      <c r="FY117" s="78"/>
      <c r="FZ117" s="78"/>
      <c r="GA117" s="78"/>
      <c r="GB117" s="78"/>
      <c r="GC117" s="78"/>
      <c r="GD117" s="78"/>
      <c r="GE117" s="78"/>
      <c r="GF117" s="78"/>
      <c r="GG117" s="78"/>
      <c r="GH117" s="78"/>
      <c r="GI117" s="78"/>
      <c r="GJ117" s="78"/>
      <c r="GK117" s="78"/>
      <c r="GL117" s="78"/>
      <c r="GM117" s="78"/>
      <c r="GN117" s="78"/>
      <c r="GO117" s="78"/>
      <c r="GP117" s="78"/>
      <c r="GQ117" s="78"/>
      <c r="GR117" s="78"/>
      <c r="GS117" s="78"/>
      <c r="GT117" s="78"/>
      <c r="GU117" s="78"/>
      <c r="GV117" s="78"/>
      <c r="GW117" s="78"/>
      <c r="GX117" s="78"/>
      <c r="GY117" s="78"/>
      <c r="GZ117" s="78"/>
      <c r="HA117" s="78"/>
      <c r="HB117" s="78"/>
      <c r="HC117" s="78"/>
      <c r="HD117" s="78"/>
      <c r="HE117" s="78"/>
      <c r="HF117" s="78"/>
      <c r="HG117" s="78"/>
      <c r="HH117" s="78"/>
      <c r="HI117" s="78"/>
      <c r="HJ117" s="78"/>
      <c r="HK117" s="78"/>
      <c r="HL117" s="78"/>
      <c r="HM117" s="78"/>
      <c r="HN117" s="78"/>
      <c r="HO117" s="78"/>
      <c r="HP117" s="78"/>
      <c r="HQ117" s="78"/>
      <c r="HR117" s="78"/>
      <c r="HS117" s="78"/>
      <c r="HT117" s="78"/>
      <c r="HU117" s="78"/>
      <c r="HV117" s="78"/>
      <c r="HW117" s="78"/>
      <c r="HX117" s="78"/>
      <c r="HY117" s="78"/>
      <c r="HZ117" s="78"/>
      <c r="IA117" s="78"/>
      <c r="IB117" s="78"/>
      <c r="IC117" s="78"/>
      <c r="ID117" s="78"/>
      <c r="IE117" s="78"/>
      <c r="IF117" s="78"/>
      <c r="IG117" s="78"/>
      <c r="IH117" s="78"/>
      <c r="II117" s="78"/>
      <c r="IJ117" s="78"/>
      <c r="IK117" s="78"/>
      <c r="IL117" s="78"/>
      <c r="IM117" s="78"/>
      <c r="IN117" s="78"/>
      <c r="IO117" s="78"/>
      <c r="IP117" s="78"/>
      <c r="IQ117" s="78"/>
      <c r="IR117" s="78"/>
      <c r="IS117" s="78"/>
      <c r="IT117" s="78"/>
      <c r="IU117" s="78"/>
      <c r="IV117" s="78"/>
      <c r="IW117" s="78"/>
      <c r="IX117" s="78"/>
      <c r="IY117" s="78"/>
      <c r="IZ117" s="78"/>
    </row>
    <row r="118" spans="1:260" s="112" customFormat="1" ht="20.100000000000001" hidden="1" customHeight="1">
      <c r="A118" s="123"/>
      <c r="B118" s="109"/>
      <c r="C118" s="124"/>
      <c r="D118" s="109"/>
      <c r="E118" s="125"/>
      <c r="F118" s="125"/>
      <c r="G118" s="125"/>
      <c r="H118" s="125"/>
      <c r="I118" s="125"/>
      <c r="J118" s="125"/>
      <c r="K118" s="28"/>
      <c r="L118" s="125"/>
      <c r="M118" s="126"/>
      <c r="N118" s="383"/>
      <c r="O118" s="65"/>
      <c r="P118" s="54"/>
      <c r="Q118" s="53"/>
      <c r="R118" s="78">
        <v>720000</v>
      </c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G118" s="78"/>
      <c r="CH118" s="78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78"/>
      <c r="EU118" s="78"/>
      <c r="EV118" s="78"/>
      <c r="EW118" s="78"/>
      <c r="EX118" s="78"/>
      <c r="EY118" s="78"/>
      <c r="EZ118" s="78"/>
      <c r="FA118" s="78"/>
      <c r="FB118" s="78"/>
      <c r="FC118" s="78"/>
      <c r="FD118" s="78"/>
      <c r="FE118" s="78"/>
      <c r="FF118" s="78"/>
      <c r="FG118" s="78"/>
      <c r="FH118" s="78"/>
      <c r="FI118" s="78"/>
      <c r="FJ118" s="78"/>
      <c r="FK118" s="78"/>
      <c r="FL118" s="78"/>
      <c r="FM118" s="78"/>
      <c r="FN118" s="78"/>
      <c r="FO118" s="78"/>
      <c r="FP118" s="78"/>
      <c r="FQ118" s="78"/>
      <c r="FR118" s="78"/>
      <c r="FS118" s="78"/>
      <c r="FT118" s="78"/>
      <c r="FU118" s="78"/>
      <c r="FV118" s="78"/>
      <c r="FW118" s="78"/>
      <c r="FX118" s="78"/>
      <c r="FY118" s="78"/>
      <c r="FZ118" s="78"/>
      <c r="GA118" s="78"/>
      <c r="GB118" s="78"/>
      <c r="GC118" s="78"/>
      <c r="GD118" s="78"/>
      <c r="GE118" s="78"/>
      <c r="GF118" s="78"/>
      <c r="GG118" s="78"/>
      <c r="GH118" s="78"/>
      <c r="GI118" s="78"/>
      <c r="GJ118" s="78"/>
      <c r="GK118" s="78"/>
      <c r="GL118" s="78"/>
      <c r="GM118" s="78"/>
      <c r="GN118" s="78"/>
      <c r="GO118" s="78"/>
      <c r="GP118" s="78"/>
      <c r="GQ118" s="78"/>
      <c r="GR118" s="78"/>
      <c r="GS118" s="78"/>
      <c r="GT118" s="78"/>
      <c r="GU118" s="78"/>
      <c r="GV118" s="78"/>
      <c r="GW118" s="78"/>
      <c r="GX118" s="78"/>
      <c r="GY118" s="78"/>
      <c r="GZ118" s="78"/>
      <c r="HA118" s="78"/>
      <c r="HB118" s="78"/>
      <c r="HC118" s="78"/>
      <c r="HD118" s="78"/>
      <c r="HE118" s="78"/>
      <c r="HF118" s="78"/>
      <c r="HG118" s="78"/>
      <c r="HH118" s="78"/>
      <c r="HI118" s="78"/>
      <c r="HJ118" s="78"/>
      <c r="HK118" s="78"/>
      <c r="HL118" s="78"/>
      <c r="HM118" s="78"/>
      <c r="HN118" s="78"/>
      <c r="HO118" s="78"/>
      <c r="HP118" s="78"/>
      <c r="HQ118" s="78"/>
      <c r="HR118" s="78"/>
      <c r="HS118" s="78"/>
      <c r="HT118" s="78"/>
      <c r="HU118" s="78"/>
      <c r="HV118" s="78"/>
      <c r="HW118" s="78"/>
      <c r="HX118" s="78"/>
      <c r="HY118" s="78"/>
      <c r="HZ118" s="78"/>
      <c r="IA118" s="78"/>
      <c r="IB118" s="78"/>
      <c r="IC118" s="78"/>
      <c r="ID118" s="78"/>
      <c r="IE118" s="78"/>
      <c r="IF118" s="78"/>
      <c r="IG118" s="78"/>
      <c r="IH118" s="78"/>
      <c r="II118" s="78"/>
      <c r="IJ118" s="78"/>
      <c r="IK118" s="78"/>
      <c r="IL118" s="78"/>
      <c r="IM118" s="78"/>
      <c r="IN118" s="78"/>
      <c r="IO118" s="78"/>
      <c r="IP118" s="78"/>
      <c r="IQ118" s="78"/>
      <c r="IR118" s="78"/>
      <c r="IS118" s="78"/>
      <c r="IT118" s="78"/>
      <c r="IU118" s="78"/>
      <c r="IV118" s="78"/>
      <c r="IW118" s="78"/>
      <c r="IX118" s="78"/>
      <c r="IY118" s="78"/>
      <c r="IZ118" s="78"/>
    </row>
    <row r="119" spans="1:260" s="112" customFormat="1" ht="27" hidden="1" customHeight="1">
      <c r="A119" s="29" t="s">
        <v>236</v>
      </c>
      <c r="B119" s="27"/>
      <c r="C119" s="27"/>
      <c r="D119" s="27"/>
      <c r="E119" s="26"/>
      <c r="F119" s="110">
        <f>F136</f>
        <v>482360</v>
      </c>
      <c r="G119" s="110"/>
      <c r="H119" s="110">
        <f>H136</f>
        <v>493768</v>
      </c>
      <c r="I119" s="110"/>
      <c r="J119" s="110"/>
      <c r="K119" s="114"/>
      <c r="L119" s="116">
        <f>L136</f>
        <v>976128</v>
      </c>
      <c r="M119" s="26"/>
      <c r="N119" s="382"/>
      <c r="O119" s="65"/>
      <c r="P119" s="54"/>
      <c r="Q119" s="53"/>
      <c r="R119" s="78">
        <v>305400</v>
      </c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78"/>
      <c r="EH119" s="78"/>
      <c r="EI119" s="78"/>
      <c r="EJ119" s="78"/>
      <c r="EK119" s="78"/>
      <c r="EL119" s="78"/>
      <c r="EM119" s="78"/>
      <c r="EN119" s="78"/>
      <c r="EO119" s="78"/>
      <c r="EP119" s="78"/>
      <c r="EQ119" s="78"/>
      <c r="ER119" s="78"/>
      <c r="ES119" s="78"/>
      <c r="ET119" s="78"/>
      <c r="EU119" s="78"/>
      <c r="EV119" s="78"/>
      <c r="EW119" s="78"/>
      <c r="EX119" s="78"/>
      <c r="EY119" s="78"/>
      <c r="EZ119" s="78"/>
      <c r="FA119" s="78"/>
      <c r="FB119" s="78"/>
      <c r="FC119" s="78"/>
      <c r="FD119" s="78"/>
      <c r="FE119" s="78"/>
      <c r="FF119" s="78"/>
      <c r="FG119" s="78"/>
      <c r="FH119" s="78"/>
      <c r="FI119" s="78"/>
      <c r="FJ119" s="78"/>
      <c r="FK119" s="78"/>
      <c r="FL119" s="78"/>
      <c r="FM119" s="78"/>
      <c r="FN119" s="78"/>
      <c r="FO119" s="78"/>
      <c r="FP119" s="78"/>
      <c r="FQ119" s="78"/>
      <c r="FR119" s="78"/>
      <c r="FS119" s="78"/>
      <c r="FT119" s="78"/>
      <c r="FU119" s="78"/>
      <c r="FV119" s="78"/>
      <c r="FW119" s="78"/>
      <c r="FX119" s="78"/>
      <c r="FY119" s="78"/>
      <c r="FZ119" s="78"/>
      <c r="GA119" s="78"/>
      <c r="GB119" s="78"/>
      <c r="GC119" s="78"/>
      <c r="GD119" s="78"/>
      <c r="GE119" s="78"/>
      <c r="GF119" s="78"/>
      <c r="GG119" s="78"/>
      <c r="GH119" s="78"/>
      <c r="GI119" s="78"/>
      <c r="GJ119" s="78"/>
      <c r="GK119" s="78"/>
      <c r="GL119" s="78"/>
      <c r="GM119" s="78"/>
      <c r="GN119" s="78"/>
      <c r="GO119" s="78"/>
      <c r="GP119" s="78"/>
      <c r="GQ119" s="78"/>
      <c r="GR119" s="78"/>
      <c r="GS119" s="78"/>
      <c r="GT119" s="78"/>
      <c r="GU119" s="78"/>
      <c r="GV119" s="78"/>
      <c r="GW119" s="78"/>
      <c r="GX119" s="78"/>
      <c r="GY119" s="78"/>
      <c r="GZ119" s="78"/>
      <c r="HA119" s="78"/>
      <c r="HB119" s="78"/>
      <c r="HC119" s="78"/>
      <c r="HD119" s="78"/>
      <c r="HE119" s="78"/>
      <c r="HF119" s="78"/>
      <c r="HG119" s="78"/>
      <c r="HH119" s="78"/>
      <c r="HI119" s="78"/>
      <c r="HJ119" s="78"/>
      <c r="HK119" s="78"/>
      <c r="HL119" s="78"/>
      <c r="HM119" s="78"/>
      <c r="HN119" s="78"/>
      <c r="HO119" s="78"/>
      <c r="HP119" s="78"/>
      <c r="HQ119" s="78"/>
      <c r="HR119" s="78"/>
      <c r="HS119" s="78"/>
      <c r="HT119" s="78"/>
      <c r="HU119" s="78"/>
      <c r="HV119" s="78"/>
      <c r="HW119" s="78"/>
      <c r="HX119" s="78"/>
      <c r="HY119" s="78"/>
      <c r="HZ119" s="78"/>
      <c r="IA119" s="78"/>
      <c r="IB119" s="78"/>
      <c r="IC119" s="78"/>
      <c r="ID119" s="78"/>
      <c r="IE119" s="78"/>
      <c r="IF119" s="78"/>
      <c r="IG119" s="78"/>
      <c r="IH119" s="78"/>
      <c r="II119" s="78"/>
      <c r="IJ119" s="78"/>
      <c r="IK119" s="78"/>
      <c r="IL119" s="78"/>
      <c r="IM119" s="78"/>
      <c r="IN119" s="78"/>
      <c r="IO119" s="78"/>
      <c r="IP119" s="78"/>
      <c r="IQ119" s="78"/>
      <c r="IR119" s="78"/>
      <c r="IS119" s="78"/>
      <c r="IT119" s="78"/>
      <c r="IU119" s="78"/>
      <c r="IV119" s="78"/>
      <c r="IW119" s="78"/>
      <c r="IX119" s="78"/>
      <c r="IY119" s="78"/>
      <c r="IZ119" s="78"/>
    </row>
    <row r="120" spans="1:260" s="112" customFormat="1" ht="18.75" hidden="1" customHeight="1">
      <c r="A120" s="42" t="s">
        <v>237</v>
      </c>
      <c r="B120" s="27"/>
      <c r="C120" s="27"/>
      <c r="D120" s="27"/>
      <c r="E120" s="33"/>
      <c r="F120" s="33">
        <f>SUM(F121:F130)</f>
        <v>482360</v>
      </c>
      <c r="G120" s="33"/>
      <c r="H120" s="33"/>
      <c r="I120" s="33"/>
      <c r="J120" s="33"/>
      <c r="K120" s="28"/>
      <c r="L120" s="127"/>
      <c r="M120" s="26"/>
      <c r="N120" s="382"/>
      <c r="O120" s="65"/>
      <c r="P120" s="54"/>
      <c r="Q120" s="53"/>
      <c r="R120" s="78">
        <v>1549742</v>
      </c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G120" s="78"/>
      <c r="CH120" s="78"/>
      <c r="CI120" s="78"/>
      <c r="CJ120" s="78"/>
      <c r="CK120" s="78"/>
      <c r="CL120" s="78"/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78"/>
      <c r="DC120" s="78"/>
      <c r="DD120" s="78"/>
      <c r="DE120" s="78"/>
      <c r="DF120" s="78"/>
      <c r="DG120" s="78"/>
      <c r="DH120" s="78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78"/>
      <c r="EH120" s="78"/>
      <c r="EI120" s="78"/>
      <c r="EJ120" s="78"/>
      <c r="EK120" s="78"/>
      <c r="EL120" s="78"/>
      <c r="EM120" s="78"/>
      <c r="EN120" s="78"/>
      <c r="EO120" s="78"/>
      <c r="EP120" s="78"/>
      <c r="EQ120" s="78"/>
      <c r="ER120" s="78"/>
      <c r="ES120" s="78"/>
      <c r="ET120" s="78"/>
      <c r="EU120" s="78"/>
      <c r="EV120" s="78"/>
      <c r="EW120" s="78"/>
      <c r="EX120" s="78"/>
      <c r="EY120" s="78"/>
      <c r="EZ120" s="78"/>
      <c r="FA120" s="78"/>
      <c r="FB120" s="78"/>
      <c r="FC120" s="78"/>
      <c r="FD120" s="78"/>
      <c r="FE120" s="78"/>
      <c r="FF120" s="78"/>
      <c r="FG120" s="78"/>
      <c r="FH120" s="78"/>
      <c r="FI120" s="78"/>
      <c r="FJ120" s="78"/>
      <c r="FK120" s="78"/>
      <c r="FL120" s="78"/>
      <c r="FM120" s="78"/>
      <c r="FN120" s="78"/>
      <c r="FO120" s="78"/>
      <c r="FP120" s="78"/>
      <c r="FQ120" s="78"/>
      <c r="FR120" s="78"/>
      <c r="FS120" s="78"/>
      <c r="FT120" s="78"/>
      <c r="FU120" s="78"/>
      <c r="FV120" s="78"/>
      <c r="FW120" s="78"/>
      <c r="FX120" s="78"/>
      <c r="FY120" s="78"/>
      <c r="FZ120" s="78"/>
      <c r="GA120" s="78"/>
      <c r="GB120" s="78"/>
      <c r="GC120" s="78"/>
      <c r="GD120" s="78"/>
      <c r="GE120" s="78"/>
      <c r="GF120" s="78"/>
      <c r="GG120" s="78"/>
      <c r="GH120" s="78"/>
      <c r="GI120" s="78"/>
      <c r="GJ120" s="78"/>
      <c r="GK120" s="78"/>
      <c r="GL120" s="78"/>
      <c r="GM120" s="78"/>
      <c r="GN120" s="78"/>
      <c r="GO120" s="78"/>
      <c r="GP120" s="78"/>
      <c r="GQ120" s="78"/>
      <c r="GR120" s="78"/>
      <c r="GS120" s="78"/>
      <c r="GT120" s="78"/>
      <c r="GU120" s="78"/>
      <c r="GV120" s="78"/>
      <c r="GW120" s="78"/>
      <c r="GX120" s="78"/>
      <c r="GY120" s="78"/>
      <c r="GZ120" s="78"/>
      <c r="HA120" s="78"/>
      <c r="HB120" s="78"/>
      <c r="HC120" s="78"/>
      <c r="HD120" s="78"/>
      <c r="HE120" s="78"/>
      <c r="HF120" s="78"/>
      <c r="HG120" s="78"/>
      <c r="HH120" s="78"/>
      <c r="HI120" s="78"/>
      <c r="HJ120" s="78"/>
      <c r="HK120" s="78"/>
      <c r="HL120" s="78"/>
      <c r="HM120" s="78"/>
      <c r="HN120" s="78"/>
      <c r="HO120" s="78"/>
      <c r="HP120" s="78"/>
      <c r="HQ120" s="78"/>
      <c r="HR120" s="78"/>
      <c r="HS120" s="78"/>
      <c r="HT120" s="78"/>
      <c r="HU120" s="78"/>
      <c r="HV120" s="78"/>
      <c r="HW120" s="78"/>
      <c r="HX120" s="78"/>
      <c r="HY120" s="78"/>
      <c r="HZ120" s="78"/>
      <c r="IA120" s="78"/>
      <c r="IB120" s="78"/>
      <c r="IC120" s="78"/>
      <c r="ID120" s="78"/>
      <c r="IE120" s="78"/>
      <c r="IF120" s="78"/>
      <c r="IG120" s="78"/>
      <c r="IH120" s="78"/>
      <c r="II120" s="78"/>
      <c r="IJ120" s="78"/>
      <c r="IK120" s="78"/>
      <c r="IL120" s="78"/>
      <c r="IM120" s="78"/>
      <c r="IN120" s="78"/>
      <c r="IO120" s="78"/>
      <c r="IP120" s="78"/>
      <c r="IQ120" s="78"/>
      <c r="IR120" s="78"/>
      <c r="IS120" s="78"/>
      <c r="IT120" s="78"/>
      <c r="IU120" s="78"/>
      <c r="IV120" s="78"/>
      <c r="IW120" s="78"/>
      <c r="IX120" s="78"/>
      <c r="IY120" s="78"/>
      <c r="IZ120" s="78"/>
    </row>
    <row r="121" spans="1:260" s="112" customFormat="1" ht="18.75" customHeight="1">
      <c r="A121" s="27" t="s">
        <v>80</v>
      </c>
      <c r="B121" s="27" t="s">
        <v>81</v>
      </c>
      <c r="C121" s="30">
        <v>1</v>
      </c>
      <c r="D121" s="27" t="s">
        <v>42</v>
      </c>
      <c r="E121" s="33">
        <v>51800</v>
      </c>
      <c r="F121" s="36">
        <f t="shared" ref="F121:F130" si="25">INT(E121*C121)</f>
        <v>51800</v>
      </c>
      <c r="G121" s="33"/>
      <c r="H121" s="33"/>
      <c r="I121" s="33"/>
      <c r="J121" s="33"/>
      <c r="K121" s="28">
        <f t="shared" ref="K121:K184" si="26">E121+G121+I121</f>
        <v>51800</v>
      </c>
      <c r="L121" s="26">
        <f t="shared" ref="L121:L135" si="27">+INT(F121+H121+J121)</f>
        <v>51800</v>
      </c>
      <c r="M121" s="53" t="s">
        <v>43</v>
      </c>
      <c r="N121" s="386">
        <f t="shared" ref="N121:N135" si="28">L121</f>
        <v>51800</v>
      </c>
      <c r="O121" s="444">
        <f t="shared" ref="O121:O135" si="29">ROUND(N121/$K$6,4)</f>
        <v>2.0000000000000001E-4</v>
      </c>
      <c r="P121" s="54"/>
      <c r="Q121" s="53"/>
      <c r="R121" s="387">
        <v>98082</v>
      </c>
      <c r="S121" s="388">
        <f t="shared" ref="S121:S135" si="30">N121-R121</f>
        <v>-46282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G121" s="78"/>
      <c r="CH121" s="78"/>
      <c r="CI121" s="78"/>
      <c r="CJ121" s="78"/>
      <c r="CK121" s="78"/>
      <c r="CL121" s="78"/>
      <c r="CM121" s="78"/>
      <c r="CN121" s="78"/>
      <c r="CO121" s="78"/>
      <c r="CP121" s="78"/>
      <c r="CQ121" s="78"/>
      <c r="CR121" s="78"/>
      <c r="CS121" s="78"/>
      <c r="CT121" s="78"/>
      <c r="CU121" s="78"/>
      <c r="CV121" s="78"/>
      <c r="CW121" s="78"/>
      <c r="CX121" s="78"/>
      <c r="CY121" s="78"/>
      <c r="CZ121" s="78"/>
      <c r="DA121" s="78"/>
      <c r="DB121" s="78"/>
      <c r="DC121" s="78"/>
      <c r="DD121" s="78"/>
      <c r="DE121" s="78"/>
      <c r="DF121" s="78"/>
      <c r="DG121" s="78"/>
      <c r="DH121" s="78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78"/>
      <c r="EH121" s="78"/>
      <c r="EI121" s="78"/>
      <c r="EJ121" s="78"/>
      <c r="EK121" s="78"/>
      <c r="EL121" s="78"/>
      <c r="EM121" s="78"/>
      <c r="EN121" s="78"/>
      <c r="EO121" s="78"/>
      <c r="EP121" s="78"/>
      <c r="EQ121" s="78"/>
      <c r="ER121" s="78"/>
      <c r="ES121" s="78"/>
      <c r="ET121" s="78"/>
      <c r="EU121" s="78"/>
      <c r="EV121" s="78"/>
      <c r="EW121" s="78"/>
      <c r="EX121" s="78"/>
      <c r="EY121" s="78"/>
      <c r="EZ121" s="78"/>
      <c r="FA121" s="78"/>
      <c r="FB121" s="78"/>
      <c r="FC121" s="78"/>
      <c r="FD121" s="78"/>
      <c r="FE121" s="78"/>
      <c r="FF121" s="78"/>
      <c r="FG121" s="78"/>
      <c r="FH121" s="78"/>
      <c r="FI121" s="78"/>
      <c r="FJ121" s="78"/>
      <c r="FK121" s="78"/>
      <c r="FL121" s="78"/>
      <c r="FM121" s="78"/>
      <c r="FN121" s="78"/>
      <c r="FO121" s="78"/>
      <c r="FP121" s="78"/>
      <c r="FQ121" s="78"/>
      <c r="FR121" s="78"/>
      <c r="FS121" s="78"/>
      <c r="FT121" s="78"/>
      <c r="FU121" s="78"/>
      <c r="FV121" s="78"/>
      <c r="FW121" s="78"/>
      <c r="FX121" s="78"/>
      <c r="FY121" s="78"/>
      <c r="FZ121" s="78"/>
      <c r="GA121" s="78"/>
      <c r="GB121" s="78"/>
      <c r="GC121" s="78"/>
      <c r="GD121" s="78"/>
      <c r="GE121" s="78"/>
      <c r="GF121" s="78"/>
      <c r="GG121" s="78"/>
      <c r="GH121" s="78"/>
      <c r="GI121" s="78"/>
      <c r="GJ121" s="78"/>
      <c r="GK121" s="78"/>
      <c r="GL121" s="78"/>
      <c r="GM121" s="78"/>
      <c r="GN121" s="78"/>
      <c r="GO121" s="78"/>
      <c r="GP121" s="78"/>
      <c r="GQ121" s="78"/>
      <c r="GR121" s="78"/>
      <c r="GS121" s="78"/>
      <c r="GT121" s="78"/>
      <c r="GU121" s="78"/>
      <c r="GV121" s="78"/>
      <c r="GW121" s="78"/>
      <c r="GX121" s="78"/>
      <c r="GY121" s="78"/>
      <c r="GZ121" s="78"/>
      <c r="HA121" s="78"/>
      <c r="HB121" s="78"/>
      <c r="HC121" s="78"/>
      <c r="HD121" s="78"/>
      <c r="HE121" s="78"/>
      <c r="HF121" s="78"/>
      <c r="HG121" s="78"/>
      <c r="HH121" s="78"/>
      <c r="HI121" s="78"/>
      <c r="HJ121" s="78"/>
      <c r="HK121" s="78"/>
      <c r="HL121" s="78"/>
      <c r="HM121" s="78"/>
      <c r="HN121" s="78"/>
      <c r="HO121" s="78"/>
      <c r="HP121" s="78"/>
      <c r="HQ121" s="78"/>
      <c r="HR121" s="78"/>
      <c r="HS121" s="78"/>
      <c r="HT121" s="78"/>
      <c r="HU121" s="78"/>
      <c r="HV121" s="78"/>
      <c r="HW121" s="78"/>
      <c r="HX121" s="78"/>
      <c r="HY121" s="78"/>
      <c r="HZ121" s="78"/>
      <c r="IA121" s="78"/>
      <c r="IB121" s="78"/>
      <c r="IC121" s="78"/>
      <c r="ID121" s="78"/>
      <c r="IE121" s="78"/>
      <c r="IF121" s="78"/>
      <c r="IG121" s="78"/>
      <c r="IH121" s="78"/>
      <c r="II121" s="78"/>
      <c r="IJ121" s="78"/>
      <c r="IK121" s="78"/>
      <c r="IL121" s="78"/>
      <c r="IM121" s="78"/>
      <c r="IN121" s="78"/>
      <c r="IO121" s="78"/>
      <c r="IP121" s="78"/>
      <c r="IQ121" s="78"/>
      <c r="IR121" s="78"/>
      <c r="IS121" s="78"/>
      <c r="IT121" s="78"/>
      <c r="IU121" s="78"/>
      <c r="IV121" s="78"/>
      <c r="IW121" s="78"/>
      <c r="IX121" s="78"/>
      <c r="IY121" s="78"/>
      <c r="IZ121" s="78"/>
    </row>
    <row r="122" spans="1:260" s="112" customFormat="1" ht="18.75" customHeight="1">
      <c r="A122" s="27" t="s">
        <v>82</v>
      </c>
      <c r="B122" s="27" t="s">
        <v>81</v>
      </c>
      <c r="C122" s="30">
        <v>1</v>
      </c>
      <c r="D122" s="27" t="s">
        <v>42</v>
      </c>
      <c r="E122" s="33">
        <v>14800</v>
      </c>
      <c r="F122" s="36">
        <f t="shared" si="25"/>
        <v>14800</v>
      </c>
      <c r="G122" s="33"/>
      <c r="H122" s="33"/>
      <c r="I122" s="33"/>
      <c r="J122" s="33"/>
      <c r="K122" s="28">
        <f t="shared" si="26"/>
        <v>14800</v>
      </c>
      <c r="L122" s="26">
        <f t="shared" si="27"/>
        <v>14800</v>
      </c>
      <c r="M122" s="53" t="s">
        <v>43</v>
      </c>
      <c r="N122" s="386">
        <f t="shared" si="28"/>
        <v>14800</v>
      </c>
      <c r="O122" s="444">
        <f t="shared" si="29"/>
        <v>1E-4</v>
      </c>
      <c r="P122" s="54"/>
      <c r="Q122" s="53"/>
      <c r="R122" s="387">
        <v>135584</v>
      </c>
      <c r="S122" s="388">
        <f t="shared" si="30"/>
        <v>-120784</v>
      </c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G122" s="78"/>
      <c r="CH122" s="78"/>
      <c r="CI122" s="78"/>
      <c r="CJ122" s="78"/>
      <c r="CK122" s="78"/>
      <c r="CL122" s="78"/>
      <c r="CM122" s="78"/>
      <c r="CN122" s="78"/>
      <c r="CO122" s="78"/>
      <c r="CP122" s="78"/>
      <c r="CQ122" s="78"/>
      <c r="CR122" s="78"/>
      <c r="CS122" s="78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8"/>
      <c r="DG122" s="78"/>
      <c r="DH122" s="78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78"/>
      <c r="EH122" s="78"/>
      <c r="EI122" s="78"/>
      <c r="EJ122" s="78"/>
      <c r="EK122" s="78"/>
      <c r="EL122" s="78"/>
      <c r="EM122" s="78"/>
      <c r="EN122" s="78"/>
      <c r="EO122" s="78"/>
      <c r="EP122" s="78"/>
      <c r="EQ122" s="78"/>
      <c r="ER122" s="78"/>
      <c r="ES122" s="78"/>
      <c r="ET122" s="78"/>
      <c r="EU122" s="78"/>
      <c r="EV122" s="78"/>
      <c r="EW122" s="78"/>
      <c r="EX122" s="78"/>
      <c r="EY122" s="78"/>
      <c r="EZ122" s="78"/>
      <c r="FA122" s="78"/>
      <c r="FB122" s="78"/>
      <c r="FC122" s="78"/>
      <c r="FD122" s="78"/>
      <c r="FE122" s="78"/>
      <c r="FF122" s="78"/>
      <c r="FG122" s="78"/>
      <c r="FH122" s="78"/>
      <c r="FI122" s="78"/>
      <c r="FJ122" s="78"/>
      <c r="FK122" s="78"/>
      <c r="FL122" s="78"/>
      <c r="FM122" s="78"/>
      <c r="FN122" s="78"/>
      <c r="FO122" s="78"/>
      <c r="FP122" s="78"/>
      <c r="FQ122" s="78"/>
      <c r="FR122" s="78"/>
      <c r="FS122" s="78"/>
      <c r="FT122" s="78"/>
      <c r="FU122" s="78"/>
      <c r="FV122" s="78"/>
      <c r="FW122" s="78"/>
      <c r="FX122" s="78"/>
      <c r="FY122" s="78"/>
      <c r="FZ122" s="78"/>
      <c r="GA122" s="78"/>
      <c r="GB122" s="78"/>
      <c r="GC122" s="78"/>
      <c r="GD122" s="78"/>
      <c r="GE122" s="78"/>
      <c r="GF122" s="78"/>
      <c r="GG122" s="78"/>
      <c r="GH122" s="78"/>
      <c r="GI122" s="78"/>
      <c r="GJ122" s="78"/>
      <c r="GK122" s="78"/>
      <c r="GL122" s="78"/>
      <c r="GM122" s="78"/>
      <c r="GN122" s="78"/>
      <c r="GO122" s="78"/>
      <c r="GP122" s="78"/>
      <c r="GQ122" s="78"/>
      <c r="GR122" s="78"/>
      <c r="GS122" s="78"/>
      <c r="GT122" s="78"/>
      <c r="GU122" s="78"/>
      <c r="GV122" s="78"/>
      <c r="GW122" s="78"/>
      <c r="GX122" s="78"/>
      <c r="GY122" s="78"/>
      <c r="GZ122" s="78"/>
      <c r="HA122" s="78"/>
      <c r="HB122" s="78"/>
      <c r="HC122" s="78"/>
      <c r="HD122" s="78"/>
      <c r="HE122" s="78"/>
      <c r="HF122" s="78"/>
      <c r="HG122" s="78"/>
      <c r="HH122" s="78"/>
      <c r="HI122" s="78"/>
      <c r="HJ122" s="78"/>
      <c r="HK122" s="78"/>
      <c r="HL122" s="78"/>
      <c r="HM122" s="78"/>
      <c r="HN122" s="78"/>
      <c r="HO122" s="78"/>
      <c r="HP122" s="78"/>
      <c r="HQ122" s="78"/>
      <c r="HR122" s="78"/>
      <c r="HS122" s="78"/>
      <c r="HT122" s="78"/>
      <c r="HU122" s="78"/>
      <c r="HV122" s="78"/>
      <c r="HW122" s="78"/>
      <c r="HX122" s="78"/>
      <c r="HY122" s="78"/>
      <c r="HZ122" s="78"/>
      <c r="IA122" s="78"/>
      <c r="IB122" s="78"/>
      <c r="IC122" s="78"/>
      <c r="ID122" s="78"/>
      <c r="IE122" s="78"/>
      <c r="IF122" s="78"/>
      <c r="IG122" s="78"/>
      <c r="IH122" s="78"/>
      <c r="II122" s="78"/>
      <c r="IJ122" s="78"/>
      <c r="IK122" s="78"/>
      <c r="IL122" s="78"/>
      <c r="IM122" s="78"/>
      <c r="IN122" s="78"/>
      <c r="IO122" s="78"/>
      <c r="IP122" s="78"/>
      <c r="IQ122" s="78"/>
      <c r="IR122" s="78"/>
      <c r="IS122" s="78"/>
      <c r="IT122" s="78"/>
      <c r="IU122" s="78"/>
      <c r="IV122" s="78"/>
      <c r="IW122" s="78"/>
      <c r="IX122" s="78"/>
      <c r="IY122" s="78"/>
      <c r="IZ122" s="78"/>
    </row>
    <row r="123" spans="1:260" s="112" customFormat="1" ht="18.75" customHeight="1">
      <c r="A123" s="27" t="s">
        <v>83</v>
      </c>
      <c r="B123" s="27" t="s">
        <v>84</v>
      </c>
      <c r="C123" s="30">
        <v>1</v>
      </c>
      <c r="D123" s="27" t="s">
        <v>42</v>
      </c>
      <c r="E123" s="33">
        <v>53800</v>
      </c>
      <c r="F123" s="36">
        <f t="shared" si="25"/>
        <v>53800</v>
      </c>
      <c r="G123" s="33"/>
      <c r="H123" s="33"/>
      <c r="I123" s="33"/>
      <c r="J123" s="33"/>
      <c r="K123" s="28">
        <f t="shared" si="26"/>
        <v>53800</v>
      </c>
      <c r="L123" s="26">
        <f t="shared" si="27"/>
        <v>53800</v>
      </c>
      <c r="M123" s="53" t="s">
        <v>43</v>
      </c>
      <c r="N123" s="386">
        <f t="shared" si="28"/>
        <v>53800</v>
      </c>
      <c r="O123" s="444">
        <f t="shared" si="29"/>
        <v>2.0000000000000001E-4</v>
      </c>
      <c r="P123" s="54"/>
      <c r="Q123" s="53"/>
      <c r="R123" s="387">
        <v>135584</v>
      </c>
      <c r="S123" s="388">
        <f t="shared" si="30"/>
        <v>-81784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78"/>
      <c r="DC123" s="78"/>
      <c r="DD123" s="78"/>
      <c r="DE123" s="78"/>
      <c r="DF123" s="78"/>
      <c r="DG123" s="78"/>
      <c r="DH123" s="78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78"/>
      <c r="EH123" s="78"/>
      <c r="EI123" s="78"/>
      <c r="EJ123" s="78"/>
      <c r="EK123" s="78"/>
      <c r="EL123" s="78"/>
      <c r="EM123" s="78"/>
      <c r="EN123" s="78"/>
      <c r="EO123" s="78"/>
      <c r="EP123" s="78"/>
      <c r="EQ123" s="78"/>
      <c r="ER123" s="78"/>
      <c r="ES123" s="78"/>
      <c r="ET123" s="78"/>
      <c r="EU123" s="78"/>
      <c r="EV123" s="78"/>
      <c r="EW123" s="78"/>
      <c r="EX123" s="78"/>
      <c r="EY123" s="78"/>
      <c r="EZ123" s="78"/>
      <c r="FA123" s="78"/>
      <c r="FB123" s="78"/>
      <c r="FC123" s="78"/>
      <c r="FD123" s="78"/>
      <c r="FE123" s="78"/>
      <c r="FF123" s="78"/>
      <c r="FG123" s="78"/>
      <c r="FH123" s="78"/>
      <c r="FI123" s="78"/>
      <c r="FJ123" s="78"/>
      <c r="FK123" s="78"/>
      <c r="FL123" s="78"/>
      <c r="FM123" s="78"/>
      <c r="FN123" s="78"/>
      <c r="FO123" s="78"/>
      <c r="FP123" s="78"/>
      <c r="FQ123" s="78"/>
      <c r="FR123" s="78"/>
      <c r="FS123" s="78"/>
      <c r="FT123" s="78"/>
      <c r="FU123" s="78"/>
      <c r="FV123" s="78"/>
      <c r="FW123" s="78"/>
      <c r="FX123" s="78"/>
      <c r="FY123" s="78"/>
      <c r="FZ123" s="78"/>
      <c r="GA123" s="78"/>
      <c r="GB123" s="78"/>
      <c r="GC123" s="78"/>
      <c r="GD123" s="78"/>
      <c r="GE123" s="78"/>
      <c r="GF123" s="78"/>
      <c r="GG123" s="78"/>
      <c r="GH123" s="78"/>
      <c r="GI123" s="78"/>
      <c r="GJ123" s="78"/>
      <c r="GK123" s="78"/>
      <c r="GL123" s="78"/>
      <c r="GM123" s="78"/>
      <c r="GN123" s="78"/>
      <c r="GO123" s="78"/>
      <c r="GP123" s="78"/>
      <c r="GQ123" s="78"/>
      <c r="GR123" s="78"/>
      <c r="GS123" s="78"/>
      <c r="GT123" s="78"/>
      <c r="GU123" s="78"/>
      <c r="GV123" s="78"/>
      <c r="GW123" s="78"/>
      <c r="GX123" s="78"/>
      <c r="GY123" s="78"/>
      <c r="GZ123" s="78"/>
      <c r="HA123" s="78"/>
      <c r="HB123" s="78"/>
      <c r="HC123" s="78"/>
      <c r="HD123" s="78"/>
      <c r="HE123" s="78"/>
      <c r="HF123" s="78"/>
      <c r="HG123" s="78"/>
      <c r="HH123" s="78"/>
      <c r="HI123" s="78"/>
      <c r="HJ123" s="78"/>
      <c r="HK123" s="78"/>
      <c r="HL123" s="78"/>
      <c r="HM123" s="78"/>
      <c r="HN123" s="78"/>
      <c r="HO123" s="78"/>
      <c r="HP123" s="78"/>
      <c r="HQ123" s="78"/>
      <c r="HR123" s="78"/>
      <c r="HS123" s="78"/>
      <c r="HT123" s="78"/>
      <c r="HU123" s="78"/>
      <c r="HV123" s="78"/>
      <c r="HW123" s="78"/>
      <c r="HX123" s="78"/>
      <c r="HY123" s="78"/>
      <c r="HZ123" s="78"/>
      <c r="IA123" s="78"/>
      <c r="IB123" s="78"/>
      <c r="IC123" s="78"/>
      <c r="ID123" s="78"/>
      <c r="IE123" s="78"/>
      <c r="IF123" s="78"/>
      <c r="IG123" s="78"/>
      <c r="IH123" s="78"/>
      <c r="II123" s="78"/>
      <c r="IJ123" s="78"/>
      <c r="IK123" s="78"/>
      <c r="IL123" s="78"/>
      <c r="IM123" s="78"/>
      <c r="IN123" s="78"/>
      <c r="IO123" s="78"/>
      <c r="IP123" s="78"/>
      <c r="IQ123" s="78"/>
      <c r="IR123" s="78"/>
      <c r="IS123" s="78"/>
      <c r="IT123" s="78"/>
      <c r="IU123" s="78"/>
      <c r="IV123" s="78"/>
      <c r="IW123" s="78"/>
      <c r="IX123" s="78"/>
      <c r="IY123" s="78"/>
      <c r="IZ123" s="78"/>
    </row>
    <row r="124" spans="1:260" s="112" customFormat="1" ht="18.75" customHeight="1">
      <c r="A124" s="27" t="s">
        <v>85</v>
      </c>
      <c r="B124" s="27" t="s">
        <v>84</v>
      </c>
      <c r="C124" s="30">
        <v>1</v>
      </c>
      <c r="D124" s="27" t="s">
        <v>42</v>
      </c>
      <c r="E124" s="33">
        <v>42500</v>
      </c>
      <c r="F124" s="36">
        <f t="shared" si="25"/>
        <v>42500</v>
      </c>
      <c r="G124" s="33"/>
      <c r="H124" s="33"/>
      <c r="I124" s="33"/>
      <c r="J124" s="33"/>
      <c r="K124" s="28">
        <f t="shared" si="26"/>
        <v>42500</v>
      </c>
      <c r="L124" s="26">
        <f t="shared" si="27"/>
        <v>42500</v>
      </c>
      <c r="M124" s="53" t="s">
        <v>43</v>
      </c>
      <c r="N124" s="386">
        <f t="shared" si="28"/>
        <v>42500</v>
      </c>
      <c r="O124" s="444">
        <f t="shared" si="29"/>
        <v>2.0000000000000001E-4</v>
      </c>
      <c r="P124" s="54"/>
      <c r="Q124" s="53"/>
      <c r="R124" s="387">
        <v>51926</v>
      </c>
      <c r="S124" s="388">
        <f t="shared" si="30"/>
        <v>-9426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G124" s="78"/>
      <c r="CH124" s="78"/>
      <c r="CI124" s="78"/>
      <c r="CJ124" s="78"/>
      <c r="CK124" s="78"/>
      <c r="CL124" s="78"/>
      <c r="CM124" s="78"/>
      <c r="CN124" s="78"/>
      <c r="CO124" s="78"/>
      <c r="CP124" s="78"/>
      <c r="CQ124" s="78"/>
      <c r="CR124" s="78"/>
      <c r="CS124" s="78"/>
      <c r="CT124" s="78"/>
      <c r="CU124" s="78"/>
      <c r="CV124" s="78"/>
      <c r="CW124" s="78"/>
      <c r="CX124" s="78"/>
      <c r="CY124" s="78"/>
      <c r="CZ124" s="78"/>
      <c r="DA124" s="78"/>
      <c r="DB124" s="78"/>
      <c r="DC124" s="78"/>
      <c r="DD124" s="78"/>
      <c r="DE124" s="78"/>
      <c r="DF124" s="78"/>
      <c r="DG124" s="78"/>
      <c r="DH124" s="78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78"/>
      <c r="EH124" s="78"/>
      <c r="EI124" s="78"/>
      <c r="EJ124" s="78"/>
      <c r="EK124" s="78"/>
      <c r="EL124" s="78"/>
      <c r="EM124" s="78"/>
      <c r="EN124" s="78"/>
      <c r="EO124" s="78"/>
      <c r="EP124" s="78"/>
      <c r="EQ124" s="78"/>
      <c r="ER124" s="78"/>
      <c r="ES124" s="78"/>
      <c r="ET124" s="78"/>
      <c r="EU124" s="78"/>
      <c r="EV124" s="78"/>
      <c r="EW124" s="78"/>
      <c r="EX124" s="78"/>
      <c r="EY124" s="78"/>
      <c r="EZ124" s="78"/>
      <c r="FA124" s="78"/>
      <c r="FB124" s="78"/>
      <c r="FC124" s="78"/>
      <c r="FD124" s="78"/>
      <c r="FE124" s="78"/>
      <c r="FF124" s="78"/>
      <c r="FG124" s="78"/>
      <c r="FH124" s="78"/>
      <c r="FI124" s="78"/>
      <c r="FJ124" s="78"/>
      <c r="FK124" s="78"/>
      <c r="FL124" s="78"/>
      <c r="FM124" s="78"/>
      <c r="FN124" s="78"/>
      <c r="FO124" s="78"/>
      <c r="FP124" s="78"/>
      <c r="FQ124" s="78"/>
      <c r="FR124" s="78"/>
      <c r="FS124" s="78"/>
      <c r="FT124" s="78"/>
      <c r="FU124" s="78"/>
      <c r="FV124" s="78"/>
      <c r="FW124" s="78"/>
      <c r="FX124" s="78"/>
      <c r="FY124" s="78"/>
      <c r="FZ124" s="78"/>
      <c r="GA124" s="78"/>
      <c r="GB124" s="78"/>
      <c r="GC124" s="78"/>
      <c r="GD124" s="78"/>
      <c r="GE124" s="78"/>
      <c r="GF124" s="78"/>
      <c r="GG124" s="78"/>
      <c r="GH124" s="78"/>
      <c r="GI124" s="78"/>
      <c r="GJ124" s="78"/>
      <c r="GK124" s="78"/>
      <c r="GL124" s="78"/>
      <c r="GM124" s="78"/>
      <c r="GN124" s="78"/>
      <c r="GO124" s="78"/>
      <c r="GP124" s="78"/>
      <c r="GQ124" s="78"/>
      <c r="GR124" s="78"/>
      <c r="GS124" s="78"/>
      <c r="GT124" s="78"/>
      <c r="GU124" s="78"/>
      <c r="GV124" s="78"/>
      <c r="GW124" s="78"/>
      <c r="GX124" s="78"/>
      <c r="GY124" s="78"/>
      <c r="GZ124" s="78"/>
      <c r="HA124" s="78"/>
      <c r="HB124" s="78"/>
      <c r="HC124" s="78"/>
      <c r="HD124" s="78"/>
      <c r="HE124" s="78"/>
      <c r="HF124" s="78"/>
      <c r="HG124" s="78"/>
      <c r="HH124" s="78"/>
      <c r="HI124" s="78"/>
      <c r="HJ124" s="78"/>
      <c r="HK124" s="78"/>
      <c r="HL124" s="78"/>
      <c r="HM124" s="78"/>
      <c r="HN124" s="78"/>
      <c r="HO124" s="78"/>
      <c r="HP124" s="78"/>
      <c r="HQ124" s="78"/>
      <c r="HR124" s="78"/>
      <c r="HS124" s="78"/>
      <c r="HT124" s="78"/>
      <c r="HU124" s="78"/>
      <c r="HV124" s="78"/>
      <c r="HW124" s="78"/>
      <c r="HX124" s="78"/>
      <c r="HY124" s="78"/>
      <c r="HZ124" s="78"/>
      <c r="IA124" s="78"/>
      <c r="IB124" s="78"/>
      <c r="IC124" s="78"/>
      <c r="ID124" s="78"/>
      <c r="IE124" s="78"/>
      <c r="IF124" s="78"/>
      <c r="IG124" s="78"/>
      <c r="IH124" s="78"/>
      <c r="II124" s="78"/>
      <c r="IJ124" s="78"/>
      <c r="IK124" s="78"/>
      <c r="IL124" s="78"/>
      <c r="IM124" s="78"/>
      <c r="IN124" s="78"/>
      <c r="IO124" s="78"/>
      <c r="IP124" s="78"/>
      <c r="IQ124" s="78"/>
      <c r="IR124" s="78"/>
      <c r="IS124" s="78"/>
      <c r="IT124" s="78"/>
      <c r="IU124" s="78"/>
      <c r="IV124" s="78"/>
      <c r="IW124" s="78"/>
      <c r="IX124" s="78"/>
      <c r="IY124" s="78"/>
      <c r="IZ124" s="78"/>
    </row>
    <row r="125" spans="1:260" s="113" customFormat="1" ht="18.75" customHeight="1">
      <c r="A125" s="27" t="s">
        <v>86</v>
      </c>
      <c r="B125" s="27" t="s">
        <v>81</v>
      </c>
      <c r="C125" s="30">
        <v>1</v>
      </c>
      <c r="D125" s="27" t="s">
        <v>42</v>
      </c>
      <c r="E125" s="33">
        <v>2900</v>
      </c>
      <c r="F125" s="36">
        <f t="shared" si="25"/>
        <v>2900</v>
      </c>
      <c r="G125" s="33"/>
      <c r="H125" s="33"/>
      <c r="I125" s="33"/>
      <c r="J125" s="33"/>
      <c r="K125" s="28">
        <f t="shared" si="26"/>
        <v>2900</v>
      </c>
      <c r="L125" s="26">
        <f t="shared" si="27"/>
        <v>2900</v>
      </c>
      <c r="M125" s="53" t="s">
        <v>43</v>
      </c>
      <c r="N125" s="386">
        <f t="shared" si="28"/>
        <v>2900</v>
      </c>
      <c r="O125" s="444">
        <f t="shared" si="29"/>
        <v>0</v>
      </c>
      <c r="P125" s="54"/>
      <c r="Q125" s="53"/>
      <c r="R125" s="387">
        <v>112506</v>
      </c>
      <c r="S125" s="388">
        <f t="shared" si="30"/>
        <v>-109606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G125" s="78"/>
      <c r="CH125" s="78"/>
      <c r="CI125" s="78"/>
      <c r="CJ125" s="78"/>
      <c r="CK125" s="78"/>
      <c r="CL125" s="78"/>
      <c r="CM125" s="78"/>
      <c r="CN125" s="78"/>
      <c r="CO125" s="78"/>
      <c r="CP125" s="78"/>
      <c r="CQ125" s="78"/>
      <c r="CR125" s="78"/>
      <c r="CS125" s="78"/>
      <c r="CT125" s="78"/>
      <c r="CU125" s="78"/>
      <c r="CV125" s="78"/>
      <c r="CW125" s="78"/>
      <c r="CX125" s="78"/>
      <c r="CY125" s="78"/>
      <c r="CZ125" s="78"/>
      <c r="DA125" s="78"/>
      <c r="DB125" s="78"/>
      <c r="DC125" s="78"/>
      <c r="DD125" s="78"/>
      <c r="DE125" s="78"/>
      <c r="DF125" s="78"/>
      <c r="DG125" s="78"/>
      <c r="DH125" s="78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78"/>
      <c r="EH125" s="78"/>
      <c r="EI125" s="78"/>
      <c r="EJ125" s="78"/>
      <c r="EK125" s="78"/>
      <c r="EL125" s="78"/>
      <c r="EM125" s="78"/>
      <c r="EN125" s="78"/>
      <c r="EO125" s="78"/>
      <c r="EP125" s="78"/>
      <c r="EQ125" s="78"/>
      <c r="ER125" s="78"/>
      <c r="ES125" s="78"/>
      <c r="ET125" s="78"/>
      <c r="EU125" s="78"/>
      <c r="EV125" s="78"/>
      <c r="EW125" s="78"/>
      <c r="EX125" s="78"/>
      <c r="EY125" s="78"/>
      <c r="EZ125" s="78"/>
      <c r="FA125" s="78"/>
      <c r="FB125" s="78"/>
      <c r="FC125" s="78"/>
      <c r="FD125" s="78"/>
      <c r="FE125" s="78"/>
      <c r="FF125" s="78"/>
      <c r="FG125" s="78"/>
      <c r="FH125" s="78"/>
      <c r="FI125" s="78"/>
      <c r="FJ125" s="78"/>
      <c r="FK125" s="78"/>
      <c r="FL125" s="78"/>
      <c r="FM125" s="78"/>
      <c r="FN125" s="78"/>
      <c r="FO125" s="78"/>
      <c r="FP125" s="78"/>
      <c r="FQ125" s="78"/>
      <c r="FR125" s="78"/>
      <c r="FS125" s="78"/>
      <c r="FT125" s="78"/>
      <c r="FU125" s="78"/>
      <c r="FV125" s="78"/>
      <c r="FW125" s="78"/>
      <c r="FX125" s="78"/>
      <c r="FY125" s="78"/>
      <c r="FZ125" s="78"/>
      <c r="GA125" s="78"/>
      <c r="GB125" s="78"/>
      <c r="GC125" s="78"/>
      <c r="GD125" s="78"/>
      <c r="GE125" s="78"/>
      <c r="GF125" s="78"/>
      <c r="GG125" s="78"/>
      <c r="GH125" s="78"/>
      <c r="GI125" s="78"/>
      <c r="GJ125" s="78"/>
      <c r="GK125" s="78"/>
      <c r="GL125" s="78"/>
      <c r="GM125" s="78"/>
      <c r="GN125" s="78"/>
      <c r="GO125" s="78"/>
      <c r="GP125" s="78"/>
      <c r="GQ125" s="78"/>
      <c r="GR125" s="78"/>
      <c r="GS125" s="78"/>
      <c r="GT125" s="78"/>
      <c r="GU125" s="78"/>
      <c r="GV125" s="78"/>
      <c r="GW125" s="78"/>
      <c r="GX125" s="78"/>
      <c r="GY125" s="78"/>
      <c r="GZ125" s="78"/>
      <c r="HA125" s="78"/>
      <c r="HB125" s="78"/>
      <c r="HC125" s="78"/>
      <c r="HD125" s="78"/>
      <c r="HE125" s="78"/>
      <c r="HF125" s="78"/>
      <c r="HG125" s="78"/>
      <c r="HH125" s="78"/>
      <c r="HI125" s="78"/>
      <c r="HJ125" s="78"/>
      <c r="HK125" s="78"/>
      <c r="HL125" s="78"/>
      <c r="HM125" s="78"/>
      <c r="HN125" s="78"/>
      <c r="HO125" s="78"/>
      <c r="HP125" s="78"/>
      <c r="HQ125" s="78"/>
      <c r="HR125" s="78"/>
      <c r="HS125" s="78"/>
      <c r="HT125" s="78"/>
      <c r="HU125" s="78"/>
      <c r="HV125" s="78"/>
      <c r="HW125" s="78"/>
      <c r="HX125" s="78"/>
      <c r="HY125" s="78"/>
      <c r="HZ125" s="78"/>
      <c r="IA125" s="78"/>
      <c r="IB125" s="78"/>
      <c r="IC125" s="78"/>
      <c r="ID125" s="78"/>
      <c r="IE125" s="78"/>
      <c r="IF125" s="78"/>
      <c r="IG125" s="78"/>
      <c r="IH125" s="78"/>
      <c r="II125" s="78"/>
      <c r="IJ125" s="78"/>
      <c r="IK125" s="78"/>
      <c r="IL125" s="78"/>
      <c r="IM125" s="78"/>
      <c r="IN125" s="78"/>
      <c r="IO125" s="78"/>
      <c r="IP125" s="78"/>
      <c r="IQ125" s="78"/>
      <c r="IR125" s="78"/>
      <c r="IS125" s="78"/>
      <c r="IT125" s="78"/>
      <c r="IU125" s="78"/>
      <c r="IV125" s="78"/>
      <c r="IW125" s="78"/>
      <c r="IX125" s="78"/>
      <c r="IY125" s="78"/>
      <c r="IZ125" s="78"/>
    </row>
    <row r="126" spans="1:260" s="112" customFormat="1" ht="18.75" customHeight="1">
      <c r="A126" s="27" t="s">
        <v>87</v>
      </c>
      <c r="B126" s="27" t="s">
        <v>88</v>
      </c>
      <c r="C126" s="30">
        <v>44</v>
      </c>
      <c r="D126" s="27" t="s">
        <v>67</v>
      </c>
      <c r="E126" s="33">
        <v>2200</v>
      </c>
      <c r="F126" s="36">
        <f t="shared" si="25"/>
        <v>96800</v>
      </c>
      <c r="G126" s="33"/>
      <c r="H126" s="33"/>
      <c r="I126" s="33"/>
      <c r="J126" s="33"/>
      <c r="K126" s="28">
        <f t="shared" si="26"/>
        <v>2200</v>
      </c>
      <c r="L126" s="26">
        <f t="shared" si="27"/>
        <v>96800</v>
      </c>
      <c r="M126" s="53" t="s">
        <v>43</v>
      </c>
      <c r="N126" s="386">
        <f t="shared" si="28"/>
        <v>96800</v>
      </c>
      <c r="O126" s="444">
        <f t="shared" si="29"/>
        <v>4.0000000000000002E-4</v>
      </c>
      <c r="P126" s="54"/>
      <c r="Q126" s="53"/>
      <c r="R126" s="387">
        <v>54810</v>
      </c>
      <c r="S126" s="388">
        <f t="shared" si="30"/>
        <v>41990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G126" s="78"/>
      <c r="CH126" s="78"/>
      <c r="CI126" s="78"/>
      <c r="CJ126" s="78"/>
      <c r="CK126" s="78"/>
      <c r="CL126" s="78"/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8"/>
      <c r="DG126" s="78"/>
      <c r="DH126" s="78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78"/>
      <c r="EH126" s="78"/>
      <c r="EI126" s="78"/>
      <c r="EJ126" s="78"/>
      <c r="EK126" s="78"/>
      <c r="EL126" s="78"/>
      <c r="EM126" s="78"/>
      <c r="EN126" s="78"/>
      <c r="EO126" s="78"/>
      <c r="EP126" s="78"/>
      <c r="EQ126" s="78"/>
      <c r="ER126" s="78"/>
      <c r="ES126" s="78"/>
      <c r="ET126" s="78"/>
      <c r="EU126" s="78"/>
      <c r="EV126" s="78"/>
      <c r="EW126" s="78"/>
      <c r="EX126" s="78"/>
      <c r="EY126" s="78"/>
      <c r="EZ126" s="78"/>
      <c r="FA126" s="78"/>
      <c r="FB126" s="78"/>
      <c r="FC126" s="78"/>
      <c r="FD126" s="78"/>
      <c r="FE126" s="78"/>
      <c r="FF126" s="78"/>
      <c r="FG126" s="78"/>
      <c r="FH126" s="78"/>
      <c r="FI126" s="78"/>
      <c r="FJ126" s="78"/>
      <c r="FK126" s="78"/>
      <c r="FL126" s="78"/>
      <c r="FM126" s="78"/>
      <c r="FN126" s="78"/>
      <c r="FO126" s="78"/>
      <c r="FP126" s="78"/>
      <c r="FQ126" s="78"/>
      <c r="FR126" s="78"/>
      <c r="FS126" s="78"/>
      <c r="FT126" s="78"/>
      <c r="FU126" s="78"/>
      <c r="FV126" s="78"/>
      <c r="FW126" s="78"/>
      <c r="FX126" s="78"/>
      <c r="FY126" s="78"/>
      <c r="FZ126" s="78"/>
      <c r="GA126" s="78"/>
      <c r="GB126" s="78"/>
      <c r="GC126" s="78"/>
      <c r="GD126" s="78"/>
      <c r="GE126" s="78"/>
      <c r="GF126" s="78"/>
      <c r="GG126" s="78"/>
      <c r="GH126" s="78"/>
      <c r="GI126" s="78"/>
      <c r="GJ126" s="78"/>
      <c r="GK126" s="78"/>
      <c r="GL126" s="78"/>
      <c r="GM126" s="78"/>
      <c r="GN126" s="78"/>
      <c r="GO126" s="78"/>
      <c r="GP126" s="78"/>
      <c r="GQ126" s="78"/>
      <c r="GR126" s="78"/>
      <c r="GS126" s="78"/>
      <c r="GT126" s="78"/>
      <c r="GU126" s="78"/>
      <c r="GV126" s="78"/>
      <c r="GW126" s="78"/>
      <c r="GX126" s="78"/>
      <c r="GY126" s="78"/>
      <c r="GZ126" s="78"/>
      <c r="HA126" s="78"/>
      <c r="HB126" s="78"/>
      <c r="HC126" s="78"/>
      <c r="HD126" s="78"/>
      <c r="HE126" s="78"/>
      <c r="HF126" s="78"/>
      <c r="HG126" s="78"/>
      <c r="HH126" s="78"/>
      <c r="HI126" s="78"/>
      <c r="HJ126" s="78"/>
      <c r="HK126" s="78"/>
      <c r="HL126" s="78"/>
      <c r="HM126" s="78"/>
      <c r="HN126" s="78"/>
      <c r="HO126" s="78"/>
      <c r="HP126" s="78"/>
      <c r="HQ126" s="78"/>
      <c r="HR126" s="78"/>
      <c r="HS126" s="78"/>
      <c r="HT126" s="78"/>
      <c r="HU126" s="78"/>
      <c r="HV126" s="78"/>
      <c r="HW126" s="78"/>
      <c r="HX126" s="78"/>
      <c r="HY126" s="78"/>
      <c r="HZ126" s="78"/>
      <c r="IA126" s="78"/>
      <c r="IB126" s="78"/>
      <c r="IC126" s="78"/>
      <c r="ID126" s="78"/>
      <c r="IE126" s="78"/>
      <c r="IF126" s="78"/>
      <c r="IG126" s="78"/>
      <c r="IH126" s="78"/>
      <c r="II126" s="78"/>
      <c r="IJ126" s="78"/>
      <c r="IK126" s="78"/>
      <c r="IL126" s="78"/>
      <c r="IM126" s="78"/>
      <c r="IN126" s="78"/>
      <c r="IO126" s="78"/>
      <c r="IP126" s="78"/>
      <c r="IQ126" s="78"/>
      <c r="IR126" s="78"/>
      <c r="IS126" s="78"/>
      <c r="IT126" s="78"/>
      <c r="IU126" s="78"/>
      <c r="IV126" s="78"/>
      <c r="IW126" s="78"/>
      <c r="IX126" s="78"/>
      <c r="IY126" s="78"/>
      <c r="IZ126" s="78"/>
    </row>
    <row r="127" spans="1:260" s="113" customFormat="1" ht="18.75" customHeight="1">
      <c r="A127" s="27" t="s">
        <v>89</v>
      </c>
      <c r="B127" s="27" t="s">
        <v>90</v>
      </c>
      <c r="C127" s="30">
        <v>20</v>
      </c>
      <c r="D127" s="27" t="s">
        <v>67</v>
      </c>
      <c r="E127" s="33">
        <v>3620</v>
      </c>
      <c r="F127" s="36">
        <f t="shared" si="25"/>
        <v>72400</v>
      </c>
      <c r="G127" s="33"/>
      <c r="H127" s="33"/>
      <c r="I127" s="33"/>
      <c r="J127" s="33"/>
      <c r="K127" s="28">
        <f t="shared" si="26"/>
        <v>3620</v>
      </c>
      <c r="L127" s="26">
        <f t="shared" si="27"/>
        <v>72400</v>
      </c>
      <c r="M127" s="53" t="s">
        <v>43</v>
      </c>
      <c r="N127" s="386">
        <f t="shared" si="28"/>
        <v>72400</v>
      </c>
      <c r="O127" s="444">
        <f t="shared" si="29"/>
        <v>2.9999999999999997E-4</v>
      </c>
      <c r="P127" s="54"/>
      <c r="Q127" s="53"/>
      <c r="R127" s="387">
        <v>54810</v>
      </c>
      <c r="S127" s="388">
        <f t="shared" si="30"/>
        <v>17590</v>
      </c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8"/>
      <c r="CQ127" s="78"/>
      <c r="CR127" s="78"/>
      <c r="CS127" s="78"/>
      <c r="CT127" s="78"/>
      <c r="CU127" s="78"/>
      <c r="CV127" s="78"/>
      <c r="CW127" s="78"/>
      <c r="CX127" s="78"/>
      <c r="CY127" s="78"/>
      <c r="CZ127" s="78"/>
      <c r="DA127" s="78"/>
      <c r="DB127" s="78"/>
      <c r="DC127" s="78"/>
      <c r="DD127" s="78"/>
      <c r="DE127" s="78"/>
      <c r="DF127" s="78"/>
      <c r="DG127" s="78"/>
      <c r="DH127" s="78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78"/>
      <c r="EH127" s="78"/>
      <c r="EI127" s="78"/>
      <c r="EJ127" s="78"/>
      <c r="EK127" s="78"/>
      <c r="EL127" s="78"/>
      <c r="EM127" s="78"/>
      <c r="EN127" s="78"/>
      <c r="EO127" s="78"/>
      <c r="EP127" s="78"/>
      <c r="EQ127" s="78"/>
      <c r="ER127" s="78"/>
      <c r="ES127" s="78"/>
      <c r="ET127" s="78"/>
      <c r="EU127" s="78"/>
      <c r="EV127" s="78"/>
      <c r="EW127" s="78"/>
      <c r="EX127" s="78"/>
      <c r="EY127" s="78"/>
      <c r="EZ127" s="78"/>
      <c r="FA127" s="78"/>
      <c r="FB127" s="78"/>
      <c r="FC127" s="78"/>
      <c r="FD127" s="78"/>
      <c r="FE127" s="78"/>
      <c r="FF127" s="78"/>
      <c r="FG127" s="78"/>
      <c r="FH127" s="78"/>
      <c r="FI127" s="78"/>
      <c r="FJ127" s="78"/>
      <c r="FK127" s="78"/>
      <c r="FL127" s="78"/>
      <c r="FM127" s="78"/>
      <c r="FN127" s="78"/>
      <c r="FO127" s="78"/>
      <c r="FP127" s="78"/>
      <c r="FQ127" s="78"/>
      <c r="FR127" s="78"/>
      <c r="FS127" s="78"/>
      <c r="FT127" s="78"/>
      <c r="FU127" s="78"/>
      <c r="FV127" s="78"/>
      <c r="FW127" s="78"/>
      <c r="FX127" s="78"/>
      <c r="FY127" s="78"/>
      <c r="FZ127" s="78"/>
      <c r="GA127" s="78"/>
      <c r="GB127" s="78"/>
      <c r="GC127" s="78"/>
      <c r="GD127" s="78"/>
      <c r="GE127" s="78"/>
      <c r="GF127" s="78"/>
      <c r="GG127" s="78"/>
      <c r="GH127" s="78"/>
      <c r="GI127" s="78"/>
      <c r="GJ127" s="78"/>
      <c r="GK127" s="78"/>
      <c r="GL127" s="78"/>
      <c r="GM127" s="78"/>
      <c r="GN127" s="78"/>
      <c r="GO127" s="78"/>
      <c r="GP127" s="78"/>
      <c r="GQ127" s="78"/>
      <c r="GR127" s="78"/>
      <c r="GS127" s="78"/>
      <c r="GT127" s="78"/>
      <c r="GU127" s="78"/>
      <c r="GV127" s="78"/>
      <c r="GW127" s="78"/>
      <c r="GX127" s="78"/>
      <c r="GY127" s="78"/>
      <c r="GZ127" s="78"/>
      <c r="HA127" s="78"/>
      <c r="HB127" s="78"/>
      <c r="HC127" s="78"/>
      <c r="HD127" s="78"/>
      <c r="HE127" s="78"/>
      <c r="HF127" s="78"/>
      <c r="HG127" s="78"/>
      <c r="HH127" s="78"/>
      <c r="HI127" s="78"/>
      <c r="HJ127" s="78"/>
      <c r="HK127" s="78"/>
      <c r="HL127" s="78"/>
      <c r="HM127" s="78"/>
      <c r="HN127" s="78"/>
      <c r="HO127" s="78"/>
      <c r="HP127" s="78"/>
      <c r="HQ127" s="78"/>
      <c r="HR127" s="78"/>
      <c r="HS127" s="78"/>
      <c r="HT127" s="78"/>
      <c r="HU127" s="78"/>
      <c r="HV127" s="78"/>
      <c r="HW127" s="78"/>
      <c r="HX127" s="78"/>
      <c r="HY127" s="78"/>
      <c r="HZ127" s="78"/>
      <c r="IA127" s="78"/>
      <c r="IB127" s="78"/>
      <c r="IC127" s="78"/>
      <c r="ID127" s="78"/>
      <c r="IE127" s="78"/>
      <c r="IF127" s="78"/>
      <c r="IG127" s="78"/>
      <c r="IH127" s="78"/>
      <c r="II127" s="78"/>
      <c r="IJ127" s="78"/>
      <c r="IK127" s="78"/>
      <c r="IL127" s="78"/>
      <c r="IM127" s="78"/>
      <c r="IN127" s="78"/>
      <c r="IO127" s="78"/>
      <c r="IP127" s="78"/>
      <c r="IQ127" s="78"/>
      <c r="IR127" s="78"/>
      <c r="IS127" s="78"/>
      <c r="IT127" s="78"/>
      <c r="IU127" s="78"/>
      <c r="IV127" s="78"/>
      <c r="IW127" s="78"/>
      <c r="IX127" s="78"/>
      <c r="IY127" s="78"/>
      <c r="IZ127" s="78"/>
    </row>
    <row r="128" spans="1:260" s="113" customFormat="1" ht="18.75" customHeight="1">
      <c r="A128" s="27" t="s">
        <v>91</v>
      </c>
      <c r="B128" s="27" t="s">
        <v>92</v>
      </c>
      <c r="C128" s="30">
        <v>20</v>
      </c>
      <c r="D128" s="27" t="s">
        <v>67</v>
      </c>
      <c r="E128" s="33">
        <v>3900</v>
      </c>
      <c r="F128" s="36">
        <f t="shared" si="25"/>
        <v>78000</v>
      </c>
      <c r="G128" s="33"/>
      <c r="H128" s="33"/>
      <c r="I128" s="33"/>
      <c r="J128" s="33"/>
      <c r="K128" s="28">
        <f t="shared" si="26"/>
        <v>3900</v>
      </c>
      <c r="L128" s="26">
        <f t="shared" si="27"/>
        <v>78000</v>
      </c>
      <c r="M128" s="53" t="s">
        <v>43</v>
      </c>
      <c r="N128" s="386">
        <f t="shared" si="28"/>
        <v>78000</v>
      </c>
      <c r="O128" s="444">
        <f t="shared" si="29"/>
        <v>2.9999999999999997E-4</v>
      </c>
      <c r="P128" s="54"/>
      <c r="Q128" s="53"/>
      <c r="R128" s="387">
        <v>57549</v>
      </c>
      <c r="S128" s="388">
        <f t="shared" si="30"/>
        <v>20451</v>
      </c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G128" s="78"/>
      <c r="CH128" s="78"/>
      <c r="CI128" s="78"/>
      <c r="CJ128" s="78"/>
      <c r="CK128" s="78"/>
      <c r="CL128" s="78"/>
      <c r="CM128" s="78"/>
      <c r="CN128" s="78"/>
      <c r="CO128" s="78"/>
      <c r="CP128" s="78"/>
      <c r="CQ128" s="78"/>
      <c r="CR128" s="78"/>
      <c r="CS128" s="78"/>
      <c r="CT128" s="78"/>
      <c r="CU128" s="78"/>
      <c r="CV128" s="78"/>
      <c r="CW128" s="78"/>
      <c r="CX128" s="78"/>
      <c r="CY128" s="78"/>
      <c r="CZ128" s="78"/>
      <c r="DA128" s="78"/>
      <c r="DB128" s="78"/>
      <c r="DC128" s="78"/>
      <c r="DD128" s="78"/>
      <c r="DE128" s="78"/>
      <c r="DF128" s="78"/>
      <c r="DG128" s="78"/>
      <c r="DH128" s="78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78"/>
      <c r="EH128" s="78"/>
      <c r="EI128" s="78"/>
      <c r="EJ128" s="78"/>
      <c r="EK128" s="78"/>
      <c r="EL128" s="78"/>
      <c r="EM128" s="78"/>
      <c r="EN128" s="78"/>
      <c r="EO128" s="78"/>
      <c r="EP128" s="78"/>
      <c r="EQ128" s="78"/>
      <c r="ER128" s="78"/>
      <c r="ES128" s="78"/>
      <c r="ET128" s="78"/>
      <c r="EU128" s="78"/>
      <c r="EV128" s="78"/>
      <c r="EW128" s="78"/>
      <c r="EX128" s="78"/>
      <c r="EY128" s="78"/>
      <c r="EZ128" s="78"/>
      <c r="FA128" s="78"/>
      <c r="FB128" s="78"/>
      <c r="FC128" s="78"/>
      <c r="FD128" s="78"/>
      <c r="FE128" s="78"/>
      <c r="FF128" s="78"/>
      <c r="FG128" s="78"/>
      <c r="FH128" s="78"/>
      <c r="FI128" s="78"/>
      <c r="FJ128" s="78"/>
      <c r="FK128" s="78"/>
      <c r="FL128" s="78"/>
      <c r="FM128" s="78"/>
      <c r="FN128" s="78"/>
      <c r="FO128" s="78"/>
      <c r="FP128" s="78"/>
      <c r="FQ128" s="78"/>
      <c r="FR128" s="78"/>
      <c r="FS128" s="78"/>
      <c r="FT128" s="78"/>
      <c r="FU128" s="78"/>
      <c r="FV128" s="78"/>
      <c r="FW128" s="78"/>
      <c r="FX128" s="78"/>
      <c r="FY128" s="78"/>
      <c r="FZ128" s="78"/>
      <c r="GA128" s="78"/>
      <c r="GB128" s="78"/>
      <c r="GC128" s="78"/>
      <c r="GD128" s="78"/>
      <c r="GE128" s="78"/>
      <c r="GF128" s="78"/>
      <c r="GG128" s="78"/>
      <c r="GH128" s="78"/>
      <c r="GI128" s="78"/>
      <c r="GJ128" s="78"/>
      <c r="GK128" s="78"/>
      <c r="GL128" s="78"/>
      <c r="GM128" s="78"/>
      <c r="GN128" s="78"/>
      <c r="GO128" s="78"/>
      <c r="GP128" s="78"/>
      <c r="GQ128" s="78"/>
      <c r="GR128" s="78"/>
      <c r="GS128" s="78"/>
      <c r="GT128" s="78"/>
      <c r="GU128" s="78"/>
      <c r="GV128" s="78"/>
      <c r="GW128" s="78"/>
      <c r="GX128" s="78"/>
      <c r="GY128" s="78"/>
      <c r="GZ128" s="78"/>
      <c r="HA128" s="78"/>
      <c r="HB128" s="78"/>
      <c r="HC128" s="78"/>
      <c r="HD128" s="78"/>
      <c r="HE128" s="78"/>
      <c r="HF128" s="78"/>
      <c r="HG128" s="78"/>
      <c r="HH128" s="78"/>
      <c r="HI128" s="78"/>
      <c r="HJ128" s="78"/>
      <c r="HK128" s="78"/>
      <c r="HL128" s="78"/>
      <c r="HM128" s="78"/>
      <c r="HN128" s="78"/>
      <c r="HO128" s="78"/>
      <c r="HP128" s="78"/>
      <c r="HQ128" s="78"/>
      <c r="HR128" s="78"/>
      <c r="HS128" s="78"/>
      <c r="HT128" s="78"/>
      <c r="HU128" s="78"/>
      <c r="HV128" s="78"/>
      <c r="HW128" s="78"/>
      <c r="HX128" s="78"/>
      <c r="HY128" s="78"/>
      <c r="HZ128" s="78"/>
      <c r="IA128" s="78"/>
      <c r="IB128" s="78"/>
      <c r="IC128" s="78"/>
      <c r="ID128" s="78"/>
      <c r="IE128" s="78"/>
      <c r="IF128" s="78"/>
      <c r="IG128" s="78"/>
      <c r="IH128" s="78"/>
      <c r="II128" s="78"/>
      <c r="IJ128" s="78"/>
      <c r="IK128" s="78"/>
      <c r="IL128" s="78"/>
      <c r="IM128" s="78"/>
      <c r="IN128" s="78"/>
      <c r="IO128" s="78"/>
      <c r="IP128" s="78"/>
      <c r="IQ128" s="78"/>
      <c r="IR128" s="78"/>
      <c r="IS128" s="78"/>
      <c r="IT128" s="78"/>
      <c r="IU128" s="78"/>
      <c r="IV128" s="78"/>
      <c r="IW128" s="78"/>
      <c r="IX128" s="78"/>
      <c r="IY128" s="78"/>
      <c r="IZ128" s="78"/>
    </row>
    <row r="129" spans="1:260" s="115" customFormat="1" ht="18.75" customHeight="1">
      <c r="A129" s="27" t="s">
        <v>93</v>
      </c>
      <c r="B129" s="27" t="s">
        <v>94</v>
      </c>
      <c r="C129" s="30">
        <v>16</v>
      </c>
      <c r="D129" s="27" t="s">
        <v>67</v>
      </c>
      <c r="E129" s="33">
        <v>3760</v>
      </c>
      <c r="F129" s="36">
        <f t="shared" si="25"/>
        <v>60160</v>
      </c>
      <c r="G129" s="33"/>
      <c r="H129" s="33"/>
      <c r="I129" s="33"/>
      <c r="J129" s="33"/>
      <c r="K129" s="28">
        <f t="shared" si="26"/>
        <v>3760</v>
      </c>
      <c r="L129" s="26">
        <f t="shared" si="27"/>
        <v>60160</v>
      </c>
      <c r="M129" s="53" t="s">
        <v>43</v>
      </c>
      <c r="N129" s="386">
        <f t="shared" si="28"/>
        <v>60160</v>
      </c>
      <c r="O129" s="444">
        <f t="shared" si="29"/>
        <v>2.0000000000000001E-4</v>
      </c>
      <c r="P129" s="54"/>
      <c r="Q129" s="53"/>
      <c r="R129" s="387">
        <v>247514</v>
      </c>
      <c r="S129" s="388">
        <f t="shared" si="30"/>
        <v>-187354</v>
      </c>
      <c r="T129" s="108"/>
      <c r="U129" s="108"/>
      <c r="V129" s="108"/>
      <c r="W129" s="108"/>
      <c r="X129" s="108"/>
      <c r="Y129" s="108"/>
      <c r="Z129" s="108"/>
      <c r="AA129" s="108"/>
      <c r="AB129" s="108"/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  <c r="AN129" s="108"/>
      <c r="AO129" s="108"/>
      <c r="AP129" s="108"/>
      <c r="AQ129" s="108"/>
      <c r="AR129" s="108"/>
      <c r="AS129" s="108"/>
      <c r="AT129" s="108"/>
      <c r="AU129" s="108"/>
      <c r="AV129" s="108"/>
      <c r="AW129" s="108"/>
      <c r="AX129" s="108"/>
      <c r="AY129" s="108"/>
      <c r="AZ129" s="108"/>
      <c r="BA129" s="108"/>
      <c r="BB129" s="108"/>
      <c r="BC129" s="108"/>
      <c r="BD129" s="108"/>
      <c r="BE129" s="108"/>
      <c r="BF129" s="108"/>
      <c r="BG129" s="108"/>
      <c r="BH129" s="108"/>
      <c r="BI129" s="108"/>
      <c r="BJ129" s="108"/>
      <c r="BK129" s="108"/>
      <c r="BL129" s="108"/>
      <c r="BM129" s="108"/>
      <c r="BN129" s="108"/>
      <c r="BO129" s="108"/>
      <c r="BP129" s="108"/>
      <c r="BQ129" s="108"/>
      <c r="BR129" s="108"/>
      <c r="BS129" s="108"/>
      <c r="BT129" s="108"/>
      <c r="BU129" s="108"/>
      <c r="BV129" s="108"/>
      <c r="BW129" s="108"/>
      <c r="BX129" s="108"/>
      <c r="BY129" s="108"/>
      <c r="BZ129" s="108"/>
      <c r="CA129" s="108"/>
      <c r="CB129" s="108"/>
      <c r="CC129" s="108"/>
      <c r="CD129" s="108"/>
      <c r="CE129" s="108"/>
      <c r="CF129" s="108"/>
      <c r="CG129" s="108"/>
      <c r="CH129" s="108"/>
      <c r="CI129" s="108"/>
      <c r="CJ129" s="108"/>
      <c r="CK129" s="108"/>
      <c r="CL129" s="108"/>
      <c r="CM129" s="108"/>
      <c r="CN129" s="108"/>
      <c r="CO129" s="108"/>
      <c r="CP129" s="108"/>
      <c r="CQ129" s="108"/>
      <c r="CR129" s="108"/>
      <c r="CS129" s="108"/>
      <c r="CT129" s="108"/>
      <c r="CU129" s="108"/>
      <c r="CV129" s="108"/>
      <c r="CW129" s="108"/>
      <c r="CX129" s="108"/>
      <c r="CY129" s="108"/>
      <c r="CZ129" s="108"/>
      <c r="DA129" s="108"/>
      <c r="DB129" s="108"/>
      <c r="DC129" s="108"/>
      <c r="DD129" s="108"/>
      <c r="DE129" s="108"/>
      <c r="DF129" s="108"/>
      <c r="DG129" s="108"/>
      <c r="DH129" s="108"/>
      <c r="DI129" s="108"/>
      <c r="DJ129" s="108"/>
      <c r="DK129" s="108"/>
      <c r="DL129" s="108"/>
      <c r="DM129" s="108"/>
      <c r="DN129" s="108"/>
      <c r="DO129" s="108"/>
      <c r="DP129" s="108"/>
      <c r="DQ129" s="108"/>
      <c r="DR129" s="108"/>
      <c r="DS129" s="108"/>
      <c r="DT129" s="108"/>
      <c r="DU129" s="108"/>
      <c r="DV129" s="108"/>
      <c r="DW129" s="108"/>
      <c r="DX129" s="108"/>
      <c r="DY129" s="108"/>
      <c r="DZ129" s="108"/>
      <c r="EA129" s="108"/>
      <c r="EB129" s="108"/>
      <c r="EC129" s="108"/>
      <c r="ED129" s="108"/>
      <c r="EE129" s="108"/>
      <c r="EF129" s="108"/>
      <c r="EG129" s="108"/>
      <c r="EH129" s="108"/>
      <c r="EI129" s="108"/>
      <c r="EJ129" s="108"/>
      <c r="EK129" s="108"/>
      <c r="EL129" s="108"/>
      <c r="EM129" s="108"/>
      <c r="EN129" s="108"/>
      <c r="EO129" s="108"/>
      <c r="EP129" s="108"/>
      <c r="EQ129" s="108"/>
      <c r="ER129" s="108"/>
      <c r="ES129" s="108"/>
      <c r="ET129" s="108"/>
      <c r="EU129" s="108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  <c r="FH129" s="108"/>
      <c r="FI129" s="108"/>
      <c r="FJ129" s="108"/>
      <c r="FK129" s="108"/>
      <c r="FL129" s="108"/>
      <c r="FM129" s="108"/>
      <c r="FN129" s="108"/>
      <c r="FO129" s="108"/>
      <c r="FP129" s="108"/>
      <c r="FQ129" s="108"/>
      <c r="FR129" s="108"/>
      <c r="FS129" s="108"/>
      <c r="FT129" s="108"/>
      <c r="FU129" s="108"/>
      <c r="FV129" s="108"/>
      <c r="FW129" s="108"/>
      <c r="FX129" s="108"/>
      <c r="FY129" s="108"/>
      <c r="FZ129" s="108"/>
      <c r="GA129" s="108"/>
      <c r="GB129" s="108"/>
      <c r="GC129" s="108"/>
      <c r="GD129" s="108"/>
      <c r="GE129" s="108"/>
      <c r="GF129" s="108"/>
      <c r="GG129" s="108"/>
      <c r="GH129" s="108"/>
      <c r="GI129" s="108"/>
      <c r="GJ129" s="108"/>
      <c r="GK129" s="108"/>
      <c r="GL129" s="108"/>
      <c r="GM129" s="108"/>
      <c r="GN129" s="108"/>
      <c r="GO129" s="108"/>
      <c r="GP129" s="108"/>
      <c r="GQ129" s="108"/>
      <c r="GR129" s="108"/>
      <c r="GS129" s="108"/>
      <c r="GT129" s="108"/>
      <c r="GU129" s="108"/>
      <c r="GV129" s="108"/>
      <c r="GW129" s="108"/>
      <c r="GX129" s="108"/>
      <c r="GY129" s="108"/>
      <c r="GZ129" s="108"/>
      <c r="HA129" s="108"/>
      <c r="HB129" s="108"/>
      <c r="HC129" s="108"/>
      <c r="HD129" s="108"/>
      <c r="HE129" s="108"/>
      <c r="HF129" s="108"/>
      <c r="HG129" s="108"/>
      <c r="HH129" s="108"/>
      <c r="HI129" s="108"/>
      <c r="HJ129" s="108"/>
      <c r="HK129" s="108"/>
      <c r="HL129" s="108"/>
      <c r="HM129" s="108"/>
      <c r="HN129" s="108"/>
      <c r="HO129" s="108"/>
      <c r="HP129" s="108"/>
      <c r="HQ129" s="108"/>
      <c r="HR129" s="108"/>
      <c r="HS129" s="108"/>
      <c r="HT129" s="108"/>
      <c r="HU129" s="108"/>
      <c r="HV129" s="108"/>
      <c r="HW129" s="108"/>
      <c r="HX129" s="108"/>
      <c r="HY129" s="108"/>
      <c r="HZ129" s="108"/>
      <c r="IA129" s="108"/>
      <c r="IB129" s="108"/>
      <c r="IC129" s="108"/>
      <c r="ID129" s="108"/>
      <c r="IE129" s="108"/>
      <c r="IF129" s="108"/>
      <c r="IG129" s="108"/>
      <c r="IH129" s="108"/>
      <c r="II129" s="108"/>
      <c r="IJ129" s="108"/>
      <c r="IK129" s="108"/>
      <c r="IL129" s="108"/>
      <c r="IM129" s="108"/>
      <c r="IN129" s="108"/>
      <c r="IO129" s="108"/>
      <c r="IP129" s="108"/>
      <c r="IQ129" s="108"/>
      <c r="IR129" s="108"/>
      <c r="IS129" s="108"/>
      <c r="IT129" s="108"/>
      <c r="IU129" s="108"/>
      <c r="IV129" s="108"/>
      <c r="IW129" s="108"/>
      <c r="IX129" s="108"/>
      <c r="IY129" s="108"/>
      <c r="IZ129" s="108"/>
    </row>
    <row r="130" spans="1:260" s="108" customFormat="1" ht="18.75" customHeight="1">
      <c r="A130" s="27" t="s">
        <v>95</v>
      </c>
      <c r="B130" s="27" t="s">
        <v>96</v>
      </c>
      <c r="C130" s="30">
        <v>8</v>
      </c>
      <c r="D130" s="27" t="s">
        <v>67</v>
      </c>
      <c r="E130" s="33">
        <v>1150</v>
      </c>
      <c r="F130" s="36">
        <f t="shared" si="25"/>
        <v>9200</v>
      </c>
      <c r="G130" s="33"/>
      <c r="H130" s="33"/>
      <c r="I130" s="33"/>
      <c r="J130" s="33"/>
      <c r="K130" s="28">
        <f t="shared" si="26"/>
        <v>1150</v>
      </c>
      <c r="L130" s="26">
        <f t="shared" si="27"/>
        <v>9200</v>
      </c>
      <c r="M130" s="53" t="s">
        <v>43</v>
      </c>
      <c r="N130" s="386">
        <f t="shared" si="28"/>
        <v>9200</v>
      </c>
      <c r="O130" s="444">
        <f t="shared" si="29"/>
        <v>0</v>
      </c>
      <c r="P130" s="54"/>
      <c r="Q130" s="53"/>
      <c r="R130" s="387">
        <v>178135</v>
      </c>
      <c r="S130" s="388">
        <f t="shared" si="30"/>
        <v>-168935</v>
      </c>
    </row>
    <row r="131" spans="1:260" s="115" customFormat="1" ht="18.75" customHeight="1">
      <c r="A131" s="42" t="s">
        <v>97</v>
      </c>
      <c r="B131" s="27"/>
      <c r="C131" s="27">
        <v>1</v>
      </c>
      <c r="D131" s="121" t="s">
        <v>42</v>
      </c>
      <c r="E131" s="36">
        <v>0</v>
      </c>
      <c r="F131" s="36"/>
      <c r="G131" s="36">
        <v>187765</v>
      </c>
      <c r="H131" s="36">
        <f>INT(C131*G131)</f>
        <v>187765</v>
      </c>
      <c r="I131" s="36">
        <v>0</v>
      </c>
      <c r="J131" s="36"/>
      <c r="K131" s="28">
        <f t="shared" si="26"/>
        <v>187765</v>
      </c>
      <c r="L131" s="26">
        <f t="shared" si="27"/>
        <v>187765</v>
      </c>
      <c r="M131" s="53" t="s">
        <v>43</v>
      </c>
      <c r="N131" s="386">
        <f t="shared" si="28"/>
        <v>187765</v>
      </c>
      <c r="O131" s="444">
        <f t="shared" si="29"/>
        <v>6.9999999999999999E-4</v>
      </c>
      <c r="P131" s="54"/>
      <c r="Q131" s="53"/>
      <c r="R131" s="387">
        <v>247514</v>
      </c>
      <c r="S131" s="388">
        <f t="shared" si="30"/>
        <v>-59749</v>
      </c>
      <c r="T131" s="108"/>
      <c r="U131" s="108"/>
      <c r="V131" s="108"/>
      <c r="W131" s="108"/>
      <c r="X131" s="108"/>
      <c r="Y131" s="108"/>
      <c r="Z131" s="108"/>
      <c r="AA131" s="108"/>
      <c r="AB131" s="108"/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  <c r="AN131" s="108"/>
      <c r="AO131" s="108"/>
      <c r="AP131" s="108"/>
      <c r="AQ131" s="108"/>
      <c r="AR131" s="108"/>
      <c r="AS131" s="108"/>
      <c r="AT131" s="108"/>
      <c r="AU131" s="108"/>
      <c r="AV131" s="108"/>
      <c r="AW131" s="108"/>
      <c r="AX131" s="108"/>
      <c r="AY131" s="108"/>
      <c r="AZ131" s="108"/>
      <c r="BA131" s="108"/>
      <c r="BB131" s="108"/>
      <c r="BC131" s="108"/>
      <c r="BD131" s="108"/>
      <c r="BE131" s="108"/>
      <c r="BF131" s="108"/>
      <c r="BG131" s="108"/>
      <c r="BH131" s="108"/>
      <c r="BI131" s="108"/>
      <c r="BJ131" s="108"/>
      <c r="BK131" s="108"/>
      <c r="BL131" s="108"/>
      <c r="BM131" s="108"/>
      <c r="BN131" s="108"/>
      <c r="BO131" s="108"/>
      <c r="BP131" s="108"/>
      <c r="BQ131" s="108"/>
      <c r="BR131" s="108"/>
      <c r="BS131" s="108"/>
      <c r="BT131" s="108"/>
      <c r="BU131" s="108"/>
      <c r="BV131" s="108"/>
      <c r="BW131" s="108"/>
      <c r="BX131" s="108"/>
      <c r="BY131" s="108"/>
      <c r="BZ131" s="108"/>
      <c r="CA131" s="108"/>
      <c r="CB131" s="108"/>
      <c r="CC131" s="108"/>
      <c r="CD131" s="108"/>
      <c r="CE131" s="108"/>
      <c r="CF131" s="108"/>
      <c r="CG131" s="108"/>
      <c r="CH131" s="108"/>
      <c r="CI131" s="108"/>
      <c r="CJ131" s="108"/>
      <c r="CK131" s="108"/>
      <c r="CL131" s="108"/>
      <c r="CM131" s="108"/>
      <c r="CN131" s="108"/>
      <c r="CO131" s="108"/>
      <c r="CP131" s="108"/>
      <c r="CQ131" s="108"/>
      <c r="CR131" s="108"/>
      <c r="CS131" s="108"/>
      <c r="CT131" s="108"/>
      <c r="CU131" s="108"/>
      <c r="CV131" s="108"/>
      <c r="CW131" s="108"/>
      <c r="CX131" s="108"/>
      <c r="CY131" s="108"/>
      <c r="CZ131" s="108"/>
      <c r="DA131" s="108"/>
      <c r="DB131" s="108"/>
      <c r="DC131" s="108"/>
      <c r="DD131" s="108"/>
      <c r="DE131" s="108"/>
      <c r="DF131" s="108"/>
      <c r="DG131" s="108"/>
      <c r="DH131" s="108"/>
      <c r="DI131" s="108"/>
      <c r="DJ131" s="108"/>
      <c r="DK131" s="108"/>
      <c r="DL131" s="108"/>
      <c r="DM131" s="108"/>
      <c r="DN131" s="108"/>
      <c r="DO131" s="108"/>
      <c r="DP131" s="108"/>
      <c r="DQ131" s="108"/>
      <c r="DR131" s="108"/>
      <c r="DS131" s="108"/>
      <c r="DT131" s="108"/>
      <c r="DU131" s="108"/>
      <c r="DV131" s="108"/>
      <c r="DW131" s="108"/>
      <c r="DX131" s="108"/>
      <c r="DY131" s="108"/>
      <c r="DZ131" s="108"/>
      <c r="EA131" s="108"/>
      <c r="EB131" s="108"/>
      <c r="EC131" s="108"/>
      <c r="ED131" s="108"/>
      <c r="EE131" s="108"/>
      <c r="EF131" s="108"/>
      <c r="EG131" s="108"/>
      <c r="EH131" s="108"/>
      <c r="EI131" s="108"/>
      <c r="EJ131" s="108"/>
      <c r="EK131" s="108"/>
      <c r="EL131" s="108"/>
      <c r="EM131" s="108"/>
      <c r="EN131" s="108"/>
      <c r="EO131" s="108"/>
      <c r="EP131" s="108"/>
      <c r="EQ131" s="108"/>
      <c r="ER131" s="108"/>
      <c r="ES131" s="108"/>
      <c r="ET131" s="108"/>
      <c r="EU131" s="108"/>
      <c r="EV131" s="108"/>
      <c r="EW131" s="108"/>
      <c r="EX131" s="108"/>
      <c r="EY131" s="108"/>
      <c r="EZ131" s="108"/>
      <c r="FA131" s="108"/>
      <c r="FB131" s="108"/>
      <c r="FC131" s="108"/>
      <c r="FD131" s="108"/>
      <c r="FE131" s="108"/>
      <c r="FF131" s="108"/>
      <c r="FG131" s="108"/>
      <c r="FH131" s="108"/>
      <c r="FI131" s="108"/>
      <c r="FJ131" s="108"/>
      <c r="FK131" s="108"/>
      <c r="FL131" s="108"/>
      <c r="FM131" s="108"/>
      <c r="FN131" s="108"/>
      <c r="FO131" s="108"/>
      <c r="FP131" s="108"/>
      <c r="FQ131" s="108"/>
      <c r="FR131" s="108"/>
      <c r="FS131" s="108"/>
      <c r="FT131" s="108"/>
      <c r="FU131" s="108"/>
      <c r="FV131" s="108"/>
      <c r="FW131" s="108"/>
      <c r="FX131" s="108"/>
      <c r="FY131" s="108"/>
      <c r="FZ131" s="108"/>
      <c r="GA131" s="108"/>
      <c r="GB131" s="108"/>
      <c r="GC131" s="108"/>
      <c r="GD131" s="108"/>
      <c r="GE131" s="108"/>
      <c r="GF131" s="108"/>
      <c r="GG131" s="108"/>
      <c r="GH131" s="108"/>
      <c r="GI131" s="108"/>
      <c r="GJ131" s="108"/>
      <c r="GK131" s="108"/>
      <c r="GL131" s="108"/>
      <c r="GM131" s="108"/>
      <c r="GN131" s="108"/>
      <c r="GO131" s="108"/>
      <c r="GP131" s="108"/>
      <c r="GQ131" s="108"/>
      <c r="GR131" s="108"/>
      <c r="GS131" s="108"/>
      <c r="GT131" s="108"/>
      <c r="GU131" s="108"/>
      <c r="GV131" s="108"/>
      <c r="GW131" s="108"/>
      <c r="GX131" s="108"/>
      <c r="GY131" s="108"/>
      <c r="GZ131" s="108"/>
      <c r="HA131" s="108"/>
      <c r="HB131" s="108"/>
      <c r="HC131" s="108"/>
      <c r="HD131" s="108"/>
      <c r="HE131" s="108"/>
      <c r="HF131" s="108"/>
      <c r="HG131" s="108"/>
      <c r="HH131" s="108"/>
      <c r="HI131" s="108"/>
      <c r="HJ131" s="108"/>
      <c r="HK131" s="108"/>
      <c r="HL131" s="108"/>
      <c r="HM131" s="108"/>
      <c r="HN131" s="108"/>
      <c r="HO131" s="108"/>
      <c r="HP131" s="108"/>
      <c r="HQ131" s="108"/>
      <c r="HR131" s="108"/>
      <c r="HS131" s="108"/>
      <c r="HT131" s="108"/>
      <c r="HU131" s="108"/>
      <c r="HV131" s="108"/>
      <c r="HW131" s="108"/>
      <c r="HX131" s="108"/>
      <c r="HY131" s="108"/>
      <c r="HZ131" s="108"/>
      <c r="IA131" s="108"/>
      <c r="IB131" s="108"/>
      <c r="IC131" s="108"/>
      <c r="ID131" s="108"/>
      <c r="IE131" s="108"/>
      <c r="IF131" s="108"/>
      <c r="IG131" s="108"/>
      <c r="IH131" s="108"/>
      <c r="II131" s="108"/>
      <c r="IJ131" s="108"/>
      <c r="IK131" s="108"/>
      <c r="IL131" s="108"/>
      <c r="IM131" s="108"/>
      <c r="IN131" s="108"/>
      <c r="IO131" s="108"/>
      <c r="IP131" s="108"/>
      <c r="IQ131" s="108"/>
      <c r="IR131" s="108"/>
      <c r="IS131" s="108"/>
      <c r="IT131" s="108"/>
      <c r="IU131" s="108"/>
      <c r="IV131" s="108"/>
      <c r="IW131" s="108"/>
      <c r="IX131" s="108"/>
      <c r="IY131" s="108"/>
      <c r="IZ131" s="108"/>
    </row>
    <row r="132" spans="1:260" s="108" customFormat="1" ht="18.75" customHeight="1">
      <c r="A132" s="26" t="s">
        <v>98</v>
      </c>
      <c r="B132" s="26"/>
      <c r="C132" s="27">
        <v>1</v>
      </c>
      <c r="D132" s="27" t="s">
        <v>42</v>
      </c>
      <c r="E132" s="36">
        <v>0</v>
      </c>
      <c r="F132" s="36"/>
      <c r="G132" s="36">
        <v>106463</v>
      </c>
      <c r="H132" s="36">
        <f>INT(C132*G132)</f>
        <v>106463</v>
      </c>
      <c r="I132" s="36">
        <v>0</v>
      </c>
      <c r="J132" s="36"/>
      <c r="K132" s="28">
        <f t="shared" si="26"/>
        <v>106463</v>
      </c>
      <c r="L132" s="26">
        <f t="shared" si="27"/>
        <v>106463</v>
      </c>
      <c r="M132" s="53" t="s">
        <v>43</v>
      </c>
      <c r="N132" s="386">
        <f t="shared" si="28"/>
        <v>106463</v>
      </c>
      <c r="O132" s="444">
        <f t="shared" si="29"/>
        <v>4.0000000000000002E-4</v>
      </c>
      <c r="P132" s="54"/>
      <c r="Q132" s="53"/>
      <c r="R132" s="387">
        <v>353214</v>
      </c>
      <c r="S132" s="388">
        <f t="shared" si="30"/>
        <v>-246751</v>
      </c>
    </row>
    <row r="133" spans="1:260" s="108" customFormat="1" ht="18.75" customHeight="1">
      <c r="A133" s="42" t="s">
        <v>99</v>
      </c>
      <c r="B133" s="27"/>
      <c r="C133" s="30">
        <v>1</v>
      </c>
      <c r="D133" s="121" t="s">
        <v>42</v>
      </c>
      <c r="E133" s="36">
        <v>0</v>
      </c>
      <c r="F133" s="36"/>
      <c r="G133" s="36">
        <v>86640</v>
      </c>
      <c r="H133" s="36">
        <f>INT(C133*G133)</f>
        <v>86640</v>
      </c>
      <c r="I133" s="36">
        <v>0</v>
      </c>
      <c r="J133" s="36"/>
      <c r="K133" s="28">
        <f t="shared" si="26"/>
        <v>86640</v>
      </c>
      <c r="L133" s="26">
        <f t="shared" si="27"/>
        <v>86640</v>
      </c>
      <c r="M133" s="53" t="s">
        <v>43</v>
      </c>
      <c r="N133" s="386">
        <f t="shared" si="28"/>
        <v>86640</v>
      </c>
      <c r="O133" s="444">
        <f t="shared" si="29"/>
        <v>2.9999999999999997E-4</v>
      </c>
      <c r="P133" s="54"/>
      <c r="Q133" s="53"/>
      <c r="R133" s="387">
        <v>450110</v>
      </c>
      <c r="S133" s="388">
        <f t="shared" si="30"/>
        <v>-363470</v>
      </c>
    </row>
    <row r="134" spans="1:260" s="108" customFormat="1" ht="18.75" customHeight="1">
      <c r="A134" s="26" t="s">
        <v>100</v>
      </c>
      <c r="B134" s="128"/>
      <c r="C134" s="30">
        <v>1</v>
      </c>
      <c r="D134" s="27" t="s">
        <v>42</v>
      </c>
      <c r="E134" s="36">
        <v>0</v>
      </c>
      <c r="F134" s="36"/>
      <c r="G134" s="36">
        <v>74061</v>
      </c>
      <c r="H134" s="36">
        <f>INT(C134*G134)</f>
        <v>74061</v>
      </c>
      <c r="I134" s="36">
        <v>0</v>
      </c>
      <c r="J134" s="36"/>
      <c r="K134" s="28">
        <f t="shared" si="26"/>
        <v>74061</v>
      </c>
      <c r="L134" s="26">
        <f t="shared" si="27"/>
        <v>74061</v>
      </c>
      <c r="M134" s="53" t="s">
        <v>43</v>
      </c>
      <c r="N134" s="386">
        <f t="shared" si="28"/>
        <v>74061</v>
      </c>
      <c r="O134" s="444">
        <f t="shared" si="29"/>
        <v>2.9999999999999997E-4</v>
      </c>
      <c r="P134" s="54"/>
      <c r="Q134" s="53"/>
      <c r="R134" s="387">
        <v>450110</v>
      </c>
      <c r="S134" s="388">
        <f t="shared" si="30"/>
        <v>-376049</v>
      </c>
    </row>
    <row r="135" spans="1:260" s="108" customFormat="1" ht="18.75" customHeight="1">
      <c r="A135" s="26" t="s">
        <v>101</v>
      </c>
      <c r="B135" s="26"/>
      <c r="C135" s="27">
        <v>1</v>
      </c>
      <c r="D135" s="27" t="s">
        <v>42</v>
      </c>
      <c r="E135" s="36">
        <v>0</v>
      </c>
      <c r="F135" s="36"/>
      <c r="G135" s="36">
        <v>38839</v>
      </c>
      <c r="H135" s="36">
        <f>INT(C135*G135)</f>
        <v>38839</v>
      </c>
      <c r="I135" s="36">
        <v>0</v>
      </c>
      <c r="J135" s="36"/>
      <c r="K135" s="28">
        <f t="shared" si="26"/>
        <v>38839</v>
      </c>
      <c r="L135" s="26">
        <f t="shared" si="27"/>
        <v>38839</v>
      </c>
      <c r="M135" s="53" t="s">
        <v>43</v>
      </c>
      <c r="N135" s="386">
        <f t="shared" si="28"/>
        <v>38839</v>
      </c>
      <c r="O135" s="444">
        <f t="shared" si="29"/>
        <v>2.0000000000000001E-4</v>
      </c>
      <c r="P135" s="54"/>
      <c r="Q135" s="53"/>
      <c r="R135" s="387">
        <v>89450</v>
      </c>
      <c r="S135" s="388">
        <f t="shared" si="30"/>
        <v>-50611</v>
      </c>
    </row>
    <row r="136" spans="1:260" s="108" customFormat="1" ht="20.100000000000001" hidden="1" customHeight="1">
      <c r="A136" s="123" t="s">
        <v>227</v>
      </c>
      <c r="B136" s="109"/>
      <c r="C136" s="109"/>
      <c r="D136" s="109"/>
      <c r="E136" s="110"/>
      <c r="F136" s="110">
        <f>F121+F122+F123+F124+F125+F126+F127+F128+F129+F130</f>
        <v>482360</v>
      </c>
      <c r="G136" s="110"/>
      <c r="H136" s="110">
        <f>H131+H132+H133+H134+H135</f>
        <v>493768</v>
      </c>
      <c r="I136" s="110"/>
      <c r="J136" s="110"/>
      <c r="K136" s="28"/>
      <c r="L136" s="110">
        <f>+INT(H136+J136+F136)</f>
        <v>976128</v>
      </c>
      <c r="M136" s="110"/>
      <c r="N136" s="381"/>
      <c r="O136" s="65"/>
      <c r="P136" s="54"/>
      <c r="Q136" s="53"/>
      <c r="R136" s="108">
        <v>44700</v>
      </c>
    </row>
    <row r="137" spans="1:260" s="108" customFormat="1" ht="20.100000000000001" hidden="1" customHeight="1">
      <c r="A137" s="123"/>
      <c r="B137" s="109"/>
      <c r="C137" s="109"/>
      <c r="D137" s="109"/>
      <c r="E137" s="110"/>
      <c r="F137" s="110"/>
      <c r="G137" s="110"/>
      <c r="H137" s="110"/>
      <c r="I137" s="110"/>
      <c r="J137" s="110"/>
      <c r="K137" s="28"/>
      <c r="L137" s="110"/>
      <c r="M137" s="110"/>
      <c r="N137" s="381"/>
      <c r="O137" s="65"/>
      <c r="P137" s="54"/>
      <c r="Q137" s="53"/>
      <c r="R137" s="108">
        <v>142240</v>
      </c>
    </row>
    <row r="138" spans="1:260" s="108" customFormat="1" ht="20.100000000000001" hidden="1" customHeight="1">
      <c r="A138" s="25" t="s">
        <v>238</v>
      </c>
      <c r="B138" s="109"/>
      <c r="C138" s="109"/>
      <c r="D138" s="109"/>
      <c r="E138" s="110"/>
      <c r="F138" s="110"/>
      <c r="G138" s="110"/>
      <c r="H138" s="110">
        <f>H143</f>
        <v>2920301</v>
      </c>
      <c r="I138" s="110"/>
      <c r="J138" s="110"/>
      <c r="K138" s="114"/>
      <c r="L138" s="116">
        <f>L143</f>
        <v>2920301</v>
      </c>
      <c r="M138" s="26"/>
      <c r="N138" s="382"/>
      <c r="O138" s="65"/>
      <c r="P138" s="54"/>
      <c r="Q138" s="53"/>
      <c r="R138" s="108">
        <v>70980</v>
      </c>
    </row>
    <row r="139" spans="1:260" s="108" customFormat="1" ht="20.100000000000001" customHeight="1">
      <c r="A139" s="27" t="s">
        <v>102</v>
      </c>
      <c r="B139" s="27"/>
      <c r="C139" s="27">
        <v>2</v>
      </c>
      <c r="D139" s="121" t="s">
        <v>42</v>
      </c>
      <c r="E139" s="36">
        <v>0</v>
      </c>
      <c r="F139" s="36"/>
      <c r="G139" s="36">
        <v>778059</v>
      </c>
      <c r="H139" s="36">
        <f>INT(C139*G139)</f>
        <v>1556118</v>
      </c>
      <c r="I139" s="36">
        <v>0</v>
      </c>
      <c r="J139" s="36"/>
      <c r="K139" s="28">
        <f t="shared" si="26"/>
        <v>778059</v>
      </c>
      <c r="L139" s="26">
        <f>+INT(F139+H139+J139)</f>
        <v>1556118</v>
      </c>
      <c r="M139" s="53" t="s">
        <v>43</v>
      </c>
      <c r="N139" s="386">
        <f t="shared" ref="N139:N142" si="31">L139</f>
        <v>1556118</v>
      </c>
      <c r="O139" s="444">
        <f t="shared" ref="O139:O142" si="32">ROUND(N139/$K$6,4)</f>
        <v>6.1999999999999998E-3</v>
      </c>
      <c r="P139" s="54"/>
      <c r="Q139" s="53"/>
      <c r="R139" s="387">
        <v>48960</v>
      </c>
      <c r="S139" s="388">
        <f t="shared" ref="S139:S142" si="33">N139-R139</f>
        <v>1507158</v>
      </c>
    </row>
    <row r="140" spans="1:260" s="108" customFormat="1" ht="20.100000000000001" customHeight="1">
      <c r="A140" s="27" t="s">
        <v>103</v>
      </c>
      <c r="B140" s="27"/>
      <c r="C140" s="27">
        <v>2</v>
      </c>
      <c r="D140" s="121" t="s">
        <v>42</v>
      </c>
      <c r="E140" s="36">
        <v>0</v>
      </c>
      <c r="F140" s="36"/>
      <c r="G140" s="36">
        <v>419485</v>
      </c>
      <c r="H140" s="36">
        <f>INT(C140*G140)</f>
        <v>838970</v>
      </c>
      <c r="I140" s="36">
        <v>0</v>
      </c>
      <c r="J140" s="36"/>
      <c r="K140" s="28">
        <f t="shared" si="26"/>
        <v>419485</v>
      </c>
      <c r="L140" s="26">
        <f>+INT(F140+H140+J140)</f>
        <v>838970</v>
      </c>
      <c r="M140" s="53" t="s">
        <v>43</v>
      </c>
      <c r="N140" s="386">
        <f t="shared" si="31"/>
        <v>838970</v>
      </c>
      <c r="O140" s="444">
        <f t="shared" si="32"/>
        <v>3.3E-3</v>
      </c>
      <c r="P140" s="54"/>
      <c r="Q140" s="53"/>
      <c r="R140" s="387">
        <v>24480</v>
      </c>
      <c r="S140" s="388">
        <f t="shared" si="33"/>
        <v>814490</v>
      </c>
    </row>
    <row r="141" spans="1:260" s="108" customFormat="1" ht="20.100000000000001" customHeight="1">
      <c r="A141" s="27" t="s">
        <v>104</v>
      </c>
      <c r="B141" s="27"/>
      <c r="C141" s="27">
        <v>1</v>
      </c>
      <c r="D141" s="121" t="s">
        <v>42</v>
      </c>
      <c r="E141" s="36">
        <v>0</v>
      </c>
      <c r="F141" s="36"/>
      <c r="G141" s="36">
        <v>285005</v>
      </c>
      <c r="H141" s="36">
        <f>INT(C141*G141)</f>
        <v>285005</v>
      </c>
      <c r="I141" s="36">
        <v>0</v>
      </c>
      <c r="J141" s="36"/>
      <c r="K141" s="28">
        <f t="shared" si="26"/>
        <v>285005</v>
      </c>
      <c r="L141" s="26">
        <f>+INT(F141+H141+J141)</f>
        <v>285005</v>
      </c>
      <c r="M141" s="53" t="s">
        <v>43</v>
      </c>
      <c r="N141" s="386">
        <f t="shared" si="31"/>
        <v>285005</v>
      </c>
      <c r="O141" s="444">
        <f t="shared" si="32"/>
        <v>1.1000000000000001E-3</v>
      </c>
      <c r="P141" s="54"/>
      <c r="Q141" s="53"/>
      <c r="R141" s="387">
        <v>104580</v>
      </c>
      <c r="S141" s="388">
        <f t="shared" si="33"/>
        <v>180425</v>
      </c>
    </row>
    <row r="142" spans="1:260" s="129" customFormat="1" ht="20.100000000000001" customHeight="1">
      <c r="A142" s="27" t="s">
        <v>105</v>
      </c>
      <c r="B142" s="27"/>
      <c r="C142" s="27">
        <v>1</v>
      </c>
      <c r="D142" s="121" t="s">
        <v>42</v>
      </c>
      <c r="E142" s="36">
        <v>0</v>
      </c>
      <c r="F142" s="36"/>
      <c r="G142" s="36">
        <v>240208</v>
      </c>
      <c r="H142" s="36">
        <f>INT(C142*G142)</f>
        <v>240208</v>
      </c>
      <c r="I142" s="36">
        <v>0</v>
      </c>
      <c r="J142" s="36"/>
      <c r="K142" s="28">
        <f t="shared" si="26"/>
        <v>240208</v>
      </c>
      <c r="L142" s="26">
        <f>+INT(F142+H142+J142)</f>
        <v>240208</v>
      </c>
      <c r="M142" s="53" t="s">
        <v>43</v>
      </c>
      <c r="N142" s="386">
        <f t="shared" si="31"/>
        <v>240208</v>
      </c>
      <c r="O142" s="444">
        <f t="shared" si="32"/>
        <v>1E-3</v>
      </c>
      <c r="P142" s="54"/>
      <c r="Q142" s="53"/>
      <c r="R142" s="387">
        <v>52220</v>
      </c>
      <c r="S142" s="388">
        <f t="shared" si="33"/>
        <v>187988</v>
      </c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  <c r="AN142" s="108"/>
      <c r="AO142" s="108"/>
      <c r="AP142" s="108"/>
      <c r="AQ142" s="108"/>
      <c r="AR142" s="108"/>
      <c r="AS142" s="108"/>
      <c r="AT142" s="108"/>
      <c r="AU142" s="108"/>
      <c r="AV142" s="108"/>
      <c r="AW142" s="108"/>
      <c r="AX142" s="108"/>
      <c r="AY142" s="108"/>
      <c r="AZ142" s="108"/>
      <c r="BA142" s="108"/>
      <c r="BB142" s="108"/>
      <c r="BC142" s="108"/>
      <c r="BD142" s="108"/>
      <c r="BE142" s="108"/>
      <c r="BF142" s="108"/>
      <c r="BG142" s="108"/>
      <c r="BH142" s="108"/>
      <c r="BI142" s="108"/>
      <c r="BJ142" s="108"/>
      <c r="BK142" s="108"/>
      <c r="BL142" s="108"/>
      <c r="BM142" s="108"/>
      <c r="BN142" s="108"/>
      <c r="BO142" s="108"/>
      <c r="BP142" s="108"/>
      <c r="BQ142" s="108"/>
      <c r="BR142" s="108"/>
      <c r="BS142" s="108"/>
      <c r="BT142" s="108"/>
      <c r="BU142" s="108"/>
      <c r="BV142" s="108"/>
      <c r="BW142" s="108"/>
      <c r="BX142" s="108"/>
      <c r="BY142" s="108"/>
      <c r="BZ142" s="108"/>
      <c r="CA142" s="108"/>
      <c r="CB142" s="108"/>
      <c r="CC142" s="108"/>
      <c r="CD142" s="108"/>
      <c r="CE142" s="108"/>
      <c r="CF142" s="108"/>
      <c r="CG142" s="108"/>
      <c r="CH142" s="108"/>
      <c r="CI142" s="108"/>
      <c r="CJ142" s="108"/>
      <c r="CK142" s="108"/>
      <c r="CL142" s="108"/>
      <c r="CM142" s="108"/>
      <c r="CN142" s="108"/>
      <c r="CO142" s="108"/>
      <c r="CP142" s="108"/>
      <c r="CQ142" s="108"/>
      <c r="CR142" s="108"/>
      <c r="CS142" s="108"/>
      <c r="CT142" s="108"/>
      <c r="CU142" s="108"/>
      <c r="CV142" s="108"/>
      <c r="CW142" s="108"/>
      <c r="CX142" s="108"/>
      <c r="CY142" s="108"/>
      <c r="CZ142" s="108"/>
      <c r="DA142" s="108"/>
      <c r="DB142" s="108"/>
      <c r="DC142" s="108"/>
      <c r="DD142" s="108"/>
      <c r="DE142" s="108"/>
      <c r="DF142" s="108"/>
      <c r="DG142" s="108"/>
      <c r="DH142" s="108"/>
      <c r="DI142" s="108"/>
      <c r="DJ142" s="108"/>
      <c r="DK142" s="108"/>
      <c r="DL142" s="108"/>
      <c r="DM142" s="108"/>
      <c r="DN142" s="108"/>
      <c r="DO142" s="108"/>
      <c r="DP142" s="108"/>
      <c r="DQ142" s="108"/>
      <c r="DR142" s="108"/>
      <c r="DS142" s="108"/>
      <c r="DT142" s="108"/>
      <c r="DU142" s="108"/>
      <c r="DV142" s="108"/>
      <c r="DW142" s="108"/>
      <c r="DX142" s="108"/>
      <c r="DY142" s="108"/>
      <c r="DZ142" s="108"/>
      <c r="EA142" s="108"/>
      <c r="EB142" s="108"/>
      <c r="EC142" s="108"/>
      <c r="ED142" s="108"/>
      <c r="EE142" s="108"/>
      <c r="EF142" s="108"/>
      <c r="EG142" s="108"/>
      <c r="EH142" s="108"/>
      <c r="EI142" s="108"/>
      <c r="EJ142" s="108"/>
      <c r="EK142" s="108"/>
      <c r="EL142" s="108"/>
      <c r="EM142" s="108"/>
      <c r="EN142" s="108"/>
      <c r="EO142" s="108"/>
      <c r="EP142" s="108"/>
      <c r="EQ142" s="108"/>
      <c r="ER142" s="108"/>
      <c r="ES142" s="108"/>
      <c r="ET142" s="108"/>
      <c r="EU142" s="108"/>
      <c r="EV142" s="108"/>
      <c r="EW142" s="108"/>
      <c r="EX142" s="108"/>
      <c r="EY142" s="108"/>
      <c r="EZ142" s="108"/>
      <c r="FA142" s="108"/>
      <c r="FB142" s="108"/>
      <c r="FC142" s="108"/>
      <c r="FD142" s="108"/>
      <c r="FE142" s="108"/>
      <c r="FF142" s="108"/>
      <c r="FG142" s="108"/>
      <c r="FH142" s="108"/>
      <c r="FI142" s="108"/>
      <c r="FJ142" s="108"/>
      <c r="FK142" s="108"/>
      <c r="FL142" s="108"/>
      <c r="FM142" s="108"/>
      <c r="FN142" s="108"/>
      <c r="FO142" s="108"/>
      <c r="FP142" s="108"/>
      <c r="FQ142" s="108"/>
      <c r="FR142" s="108"/>
      <c r="FS142" s="108"/>
      <c r="FT142" s="108"/>
      <c r="FU142" s="108"/>
      <c r="FV142" s="108"/>
      <c r="FW142" s="108"/>
      <c r="FX142" s="108"/>
      <c r="FY142" s="108"/>
      <c r="FZ142" s="108"/>
      <c r="GA142" s="108"/>
      <c r="GB142" s="108"/>
      <c r="GC142" s="108"/>
      <c r="GD142" s="108"/>
      <c r="GE142" s="108"/>
      <c r="GF142" s="108"/>
      <c r="GG142" s="108"/>
      <c r="GH142" s="108"/>
      <c r="GI142" s="108"/>
      <c r="GJ142" s="108"/>
      <c r="GK142" s="108"/>
      <c r="GL142" s="108"/>
      <c r="GM142" s="108"/>
      <c r="GN142" s="108"/>
      <c r="GO142" s="108"/>
      <c r="GP142" s="108"/>
      <c r="GQ142" s="108"/>
      <c r="GR142" s="108"/>
      <c r="GS142" s="108"/>
      <c r="GT142" s="108"/>
      <c r="GU142" s="108"/>
      <c r="GV142" s="108"/>
      <c r="GW142" s="108"/>
      <c r="GX142" s="108"/>
      <c r="GY142" s="108"/>
      <c r="GZ142" s="108"/>
      <c r="HA142" s="108"/>
      <c r="HB142" s="108"/>
      <c r="HC142" s="108"/>
      <c r="HD142" s="108"/>
      <c r="HE142" s="108"/>
      <c r="HF142" s="108"/>
      <c r="HG142" s="108"/>
      <c r="HH142" s="108"/>
      <c r="HI142" s="108"/>
      <c r="HJ142" s="108"/>
      <c r="HK142" s="108"/>
      <c r="HL142" s="108"/>
      <c r="HM142" s="108"/>
      <c r="HN142" s="108"/>
      <c r="HO142" s="108"/>
      <c r="HP142" s="108"/>
      <c r="HQ142" s="108"/>
      <c r="HR142" s="108"/>
      <c r="HS142" s="108"/>
      <c r="HT142" s="108"/>
      <c r="HU142" s="108"/>
      <c r="HV142" s="108"/>
      <c r="HW142" s="108"/>
      <c r="HX142" s="108"/>
      <c r="HY142" s="108"/>
      <c r="HZ142" s="108"/>
      <c r="IA142" s="108"/>
      <c r="IB142" s="108"/>
      <c r="IC142" s="108"/>
      <c r="ID142" s="108"/>
      <c r="IE142" s="108"/>
      <c r="IF142" s="108"/>
      <c r="IG142" s="108"/>
      <c r="IH142" s="108"/>
      <c r="II142" s="108"/>
      <c r="IJ142" s="108"/>
      <c r="IK142" s="108"/>
      <c r="IL142" s="108"/>
      <c r="IM142" s="108"/>
      <c r="IN142" s="108"/>
      <c r="IO142" s="108"/>
      <c r="IP142" s="108"/>
      <c r="IQ142" s="108"/>
      <c r="IR142" s="108"/>
      <c r="IS142" s="108"/>
      <c r="IT142" s="108"/>
      <c r="IU142" s="108"/>
      <c r="IV142" s="108"/>
      <c r="IW142" s="108"/>
      <c r="IX142" s="108"/>
      <c r="IY142" s="108"/>
      <c r="IZ142" s="108"/>
    </row>
    <row r="143" spans="1:260" s="129" customFormat="1" ht="20.100000000000001" hidden="1" customHeight="1">
      <c r="A143" s="109" t="s">
        <v>227</v>
      </c>
      <c r="B143" s="109" t="s">
        <v>239</v>
      </c>
      <c r="C143" s="109"/>
      <c r="D143" s="109"/>
      <c r="E143" s="110"/>
      <c r="F143" s="110"/>
      <c r="G143" s="110"/>
      <c r="H143" s="110">
        <f>H139+H140+H141+H142</f>
        <v>2920301</v>
      </c>
      <c r="I143" s="110"/>
      <c r="J143" s="110"/>
      <c r="K143" s="28"/>
      <c r="L143" s="110">
        <f>+INT(H143+J143+F143)</f>
        <v>2920301</v>
      </c>
      <c r="M143" s="110"/>
      <c r="N143" s="381"/>
      <c r="O143" s="65"/>
      <c r="P143" s="54"/>
      <c r="Q143" s="53"/>
      <c r="R143" s="108">
        <v>14260</v>
      </c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  <c r="AN143" s="108"/>
      <c r="AO143" s="108"/>
      <c r="AP143" s="108"/>
      <c r="AQ143" s="108"/>
      <c r="AR143" s="108"/>
      <c r="AS143" s="108"/>
      <c r="AT143" s="108"/>
      <c r="AU143" s="108"/>
      <c r="AV143" s="108"/>
      <c r="AW143" s="108"/>
      <c r="AX143" s="108"/>
      <c r="AY143" s="108"/>
      <c r="AZ143" s="108"/>
      <c r="BA143" s="108"/>
      <c r="BB143" s="108"/>
      <c r="BC143" s="108"/>
      <c r="BD143" s="108"/>
      <c r="BE143" s="108"/>
      <c r="BF143" s="108"/>
      <c r="BG143" s="108"/>
      <c r="BH143" s="108"/>
      <c r="BI143" s="108"/>
      <c r="BJ143" s="108"/>
      <c r="BK143" s="108"/>
      <c r="BL143" s="108"/>
      <c r="BM143" s="108"/>
      <c r="BN143" s="108"/>
      <c r="BO143" s="108"/>
      <c r="BP143" s="108"/>
      <c r="BQ143" s="108"/>
      <c r="BR143" s="108"/>
      <c r="BS143" s="108"/>
      <c r="BT143" s="108"/>
      <c r="BU143" s="108"/>
      <c r="BV143" s="108"/>
      <c r="BW143" s="108"/>
      <c r="BX143" s="108"/>
      <c r="BY143" s="108"/>
      <c r="BZ143" s="108"/>
      <c r="CA143" s="108"/>
      <c r="CB143" s="108"/>
      <c r="CC143" s="108"/>
      <c r="CD143" s="108"/>
      <c r="CE143" s="108"/>
      <c r="CF143" s="108"/>
      <c r="CG143" s="108"/>
      <c r="CH143" s="108"/>
      <c r="CI143" s="108"/>
      <c r="CJ143" s="108"/>
      <c r="CK143" s="108"/>
      <c r="CL143" s="108"/>
      <c r="CM143" s="108"/>
      <c r="CN143" s="108"/>
      <c r="CO143" s="108"/>
      <c r="CP143" s="108"/>
      <c r="CQ143" s="108"/>
      <c r="CR143" s="108"/>
      <c r="CS143" s="108"/>
      <c r="CT143" s="108"/>
      <c r="CU143" s="108"/>
      <c r="CV143" s="108"/>
      <c r="CW143" s="108"/>
      <c r="CX143" s="108"/>
      <c r="CY143" s="108"/>
      <c r="CZ143" s="108"/>
      <c r="DA143" s="108"/>
      <c r="DB143" s="108"/>
      <c r="DC143" s="108"/>
      <c r="DD143" s="108"/>
      <c r="DE143" s="108"/>
      <c r="DF143" s="108"/>
      <c r="DG143" s="108"/>
      <c r="DH143" s="108"/>
      <c r="DI143" s="108"/>
      <c r="DJ143" s="108"/>
      <c r="DK143" s="108"/>
      <c r="DL143" s="108"/>
      <c r="DM143" s="108"/>
      <c r="DN143" s="108"/>
      <c r="DO143" s="108"/>
      <c r="DP143" s="108"/>
      <c r="DQ143" s="108"/>
      <c r="DR143" s="108"/>
      <c r="DS143" s="108"/>
      <c r="DT143" s="108"/>
      <c r="DU143" s="108"/>
      <c r="DV143" s="108"/>
      <c r="DW143" s="108"/>
      <c r="DX143" s="108"/>
      <c r="DY143" s="108"/>
      <c r="DZ143" s="108"/>
      <c r="EA143" s="108"/>
      <c r="EB143" s="108"/>
      <c r="EC143" s="108"/>
      <c r="ED143" s="108"/>
      <c r="EE143" s="108"/>
      <c r="EF143" s="108"/>
      <c r="EG143" s="108"/>
      <c r="EH143" s="108"/>
      <c r="EI143" s="108"/>
      <c r="EJ143" s="108"/>
      <c r="EK143" s="108"/>
      <c r="EL143" s="108"/>
      <c r="EM143" s="108"/>
      <c r="EN143" s="108"/>
      <c r="EO143" s="108"/>
      <c r="EP143" s="108"/>
      <c r="EQ143" s="108"/>
      <c r="ER143" s="108"/>
      <c r="ES143" s="108"/>
      <c r="ET143" s="108"/>
      <c r="EU143" s="108"/>
      <c r="EV143" s="108"/>
      <c r="EW143" s="108"/>
      <c r="EX143" s="108"/>
      <c r="EY143" s="108"/>
      <c r="EZ143" s="108"/>
      <c r="FA143" s="108"/>
      <c r="FB143" s="108"/>
      <c r="FC143" s="108"/>
      <c r="FD143" s="108"/>
      <c r="FE143" s="108"/>
      <c r="FF143" s="108"/>
      <c r="FG143" s="108"/>
      <c r="FH143" s="108"/>
      <c r="FI143" s="108"/>
      <c r="FJ143" s="108"/>
      <c r="FK143" s="108"/>
      <c r="FL143" s="108"/>
      <c r="FM143" s="108"/>
      <c r="FN143" s="108"/>
      <c r="FO143" s="108"/>
      <c r="FP143" s="108"/>
      <c r="FQ143" s="108"/>
      <c r="FR143" s="108"/>
      <c r="FS143" s="108"/>
      <c r="FT143" s="108"/>
      <c r="FU143" s="108"/>
      <c r="FV143" s="108"/>
      <c r="FW143" s="108"/>
      <c r="FX143" s="108"/>
      <c r="FY143" s="108"/>
      <c r="FZ143" s="108"/>
      <c r="GA143" s="108"/>
      <c r="GB143" s="108"/>
      <c r="GC143" s="108"/>
      <c r="GD143" s="108"/>
      <c r="GE143" s="108"/>
      <c r="GF143" s="108"/>
      <c r="GG143" s="108"/>
      <c r="GH143" s="108"/>
      <c r="GI143" s="108"/>
      <c r="GJ143" s="108"/>
      <c r="GK143" s="108"/>
      <c r="GL143" s="108"/>
      <c r="GM143" s="108"/>
      <c r="GN143" s="108"/>
      <c r="GO143" s="108"/>
      <c r="GP143" s="108"/>
      <c r="GQ143" s="108"/>
      <c r="GR143" s="108"/>
      <c r="GS143" s="108"/>
      <c r="GT143" s="108"/>
      <c r="GU143" s="108"/>
      <c r="GV143" s="108"/>
      <c r="GW143" s="108"/>
      <c r="GX143" s="108"/>
      <c r="GY143" s="108"/>
      <c r="GZ143" s="108"/>
      <c r="HA143" s="108"/>
      <c r="HB143" s="108"/>
      <c r="HC143" s="108"/>
      <c r="HD143" s="108"/>
      <c r="HE143" s="108"/>
      <c r="HF143" s="108"/>
      <c r="HG143" s="108"/>
      <c r="HH143" s="108"/>
      <c r="HI143" s="108"/>
      <c r="HJ143" s="108"/>
      <c r="HK143" s="108"/>
      <c r="HL143" s="108"/>
      <c r="HM143" s="108"/>
      <c r="HN143" s="108"/>
      <c r="HO143" s="108"/>
      <c r="HP143" s="108"/>
      <c r="HQ143" s="108"/>
      <c r="HR143" s="108"/>
      <c r="HS143" s="108"/>
      <c r="HT143" s="108"/>
      <c r="HU143" s="108"/>
      <c r="HV143" s="108"/>
      <c r="HW143" s="108"/>
      <c r="HX143" s="108"/>
      <c r="HY143" s="108"/>
      <c r="HZ143" s="108"/>
      <c r="IA143" s="108"/>
      <c r="IB143" s="108"/>
      <c r="IC143" s="108"/>
      <c r="ID143" s="108"/>
      <c r="IE143" s="108"/>
      <c r="IF143" s="108"/>
      <c r="IG143" s="108"/>
      <c r="IH143" s="108"/>
      <c r="II143" s="108"/>
      <c r="IJ143" s="108"/>
      <c r="IK143" s="108"/>
      <c r="IL143" s="108"/>
      <c r="IM143" s="108"/>
      <c r="IN143" s="108"/>
      <c r="IO143" s="108"/>
      <c r="IP143" s="108"/>
      <c r="IQ143" s="108"/>
      <c r="IR143" s="108"/>
      <c r="IS143" s="108"/>
      <c r="IT143" s="108"/>
      <c r="IU143" s="108"/>
      <c r="IV143" s="108"/>
      <c r="IW143" s="108"/>
      <c r="IX143" s="108"/>
      <c r="IY143" s="108"/>
      <c r="IZ143" s="108"/>
    </row>
    <row r="144" spans="1:260" s="129" customFormat="1" ht="20.100000000000001" hidden="1" customHeight="1">
      <c r="A144" s="109"/>
      <c r="B144" s="109"/>
      <c r="C144" s="109"/>
      <c r="D144" s="109"/>
      <c r="E144" s="110"/>
      <c r="F144" s="110"/>
      <c r="G144" s="110"/>
      <c r="H144" s="110"/>
      <c r="I144" s="110"/>
      <c r="J144" s="110"/>
      <c r="K144" s="28"/>
      <c r="L144" s="110"/>
      <c r="M144" s="110"/>
      <c r="N144" s="381"/>
      <c r="O144" s="65"/>
      <c r="P144" s="54"/>
      <c r="Q144" s="53"/>
      <c r="R144" s="108">
        <v>7120</v>
      </c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  <c r="AN144" s="108"/>
      <c r="AO144" s="108"/>
      <c r="AP144" s="108"/>
      <c r="AQ144" s="108"/>
      <c r="AR144" s="108"/>
      <c r="AS144" s="108"/>
      <c r="AT144" s="108"/>
      <c r="AU144" s="108"/>
      <c r="AV144" s="108"/>
      <c r="AW144" s="108"/>
      <c r="AX144" s="108"/>
      <c r="AY144" s="108"/>
      <c r="AZ144" s="108"/>
      <c r="BA144" s="108"/>
      <c r="BB144" s="108"/>
      <c r="BC144" s="108"/>
      <c r="BD144" s="108"/>
      <c r="BE144" s="108"/>
      <c r="BF144" s="108"/>
      <c r="BG144" s="108"/>
      <c r="BH144" s="108"/>
      <c r="BI144" s="108"/>
      <c r="BJ144" s="108"/>
      <c r="BK144" s="108"/>
      <c r="BL144" s="108"/>
      <c r="BM144" s="108"/>
      <c r="BN144" s="108"/>
      <c r="BO144" s="108"/>
      <c r="BP144" s="108"/>
      <c r="BQ144" s="108"/>
      <c r="BR144" s="108"/>
      <c r="BS144" s="108"/>
      <c r="BT144" s="108"/>
      <c r="BU144" s="108"/>
      <c r="BV144" s="108"/>
      <c r="BW144" s="108"/>
      <c r="BX144" s="108"/>
      <c r="BY144" s="108"/>
      <c r="BZ144" s="108"/>
      <c r="CA144" s="108"/>
      <c r="CB144" s="108"/>
      <c r="CC144" s="108"/>
      <c r="CD144" s="108"/>
      <c r="CE144" s="108"/>
      <c r="CF144" s="108"/>
      <c r="CG144" s="108"/>
      <c r="CH144" s="108"/>
      <c r="CI144" s="108"/>
      <c r="CJ144" s="108"/>
      <c r="CK144" s="108"/>
      <c r="CL144" s="108"/>
      <c r="CM144" s="108"/>
      <c r="CN144" s="108"/>
      <c r="CO144" s="108"/>
      <c r="CP144" s="108"/>
      <c r="CQ144" s="108"/>
      <c r="CR144" s="108"/>
      <c r="CS144" s="108"/>
      <c r="CT144" s="108"/>
      <c r="CU144" s="108"/>
      <c r="CV144" s="108"/>
      <c r="CW144" s="108"/>
      <c r="CX144" s="108"/>
      <c r="CY144" s="108"/>
      <c r="CZ144" s="108"/>
      <c r="DA144" s="108"/>
      <c r="DB144" s="108"/>
      <c r="DC144" s="108"/>
      <c r="DD144" s="108"/>
      <c r="DE144" s="108"/>
      <c r="DF144" s="108"/>
      <c r="DG144" s="108"/>
      <c r="DH144" s="108"/>
      <c r="DI144" s="108"/>
      <c r="DJ144" s="108"/>
      <c r="DK144" s="108"/>
      <c r="DL144" s="108"/>
      <c r="DM144" s="108"/>
      <c r="DN144" s="108"/>
      <c r="DO144" s="108"/>
      <c r="DP144" s="108"/>
      <c r="DQ144" s="108"/>
      <c r="DR144" s="108"/>
      <c r="DS144" s="108"/>
      <c r="DT144" s="108"/>
      <c r="DU144" s="108"/>
      <c r="DV144" s="108"/>
      <c r="DW144" s="108"/>
      <c r="DX144" s="108"/>
      <c r="DY144" s="108"/>
      <c r="DZ144" s="108"/>
      <c r="EA144" s="108"/>
      <c r="EB144" s="108"/>
      <c r="EC144" s="108"/>
      <c r="ED144" s="108"/>
      <c r="EE144" s="108"/>
      <c r="EF144" s="108"/>
      <c r="EG144" s="108"/>
      <c r="EH144" s="108"/>
      <c r="EI144" s="108"/>
      <c r="EJ144" s="108"/>
      <c r="EK144" s="108"/>
      <c r="EL144" s="108"/>
      <c r="EM144" s="108"/>
      <c r="EN144" s="108"/>
      <c r="EO144" s="108"/>
      <c r="EP144" s="108"/>
      <c r="EQ144" s="108"/>
      <c r="ER144" s="108"/>
      <c r="ES144" s="108"/>
      <c r="ET144" s="108"/>
      <c r="EU144" s="108"/>
      <c r="EV144" s="108"/>
      <c r="EW144" s="108"/>
      <c r="EX144" s="108"/>
      <c r="EY144" s="108"/>
      <c r="EZ144" s="108"/>
      <c r="FA144" s="108"/>
      <c r="FB144" s="108"/>
      <c r="FC144" s="108"/>
      <c r="FD144" s="108"/>
      <c r="FE144" s="108"/>
      <c r="FF144" s="108"/>
      <c r="FG144" s="108"/>
      <c r="FH144" s="108"/>
      <c r="FI144" s="108"/>
      <c r="FJ144" s="108"/>
      <c r="FK144" s="108"/>
      <c r="FL144" s="108"/>
      <c r="FM144" s="108"/>
      <c r="FN144" s="108"/>
      <c r="FO144" s="108"/>
      <c r="FP144" s="108"/>
      <c r="FQ144" s="108"/>
      <c r="FR144" s="108"/>
      <c r="FS144" s="108"/>
      <c r="FT144" s="108"/>
      <c r="FU144" s="108"/>
      <c r="FV144" s="108"/>
      <c r="FW144" s="108"/>
      <c r="FX144" s="108"/>
      <c r="FY144" s="108"/>
      <c r="FZ144" s="108"/>
      <c r="GA144" s="108"/>
      <c r="GB144" s="108"/>
      <c r="GC144" s="108"/>
      <c r="GD144" s="108"/>
      <c r="GE144" s="108"/>
      <c r="GF144" s="108"/>
      <c r="GG144" s="108"/>
      <c r="GH144" s="108"/>
      <c r="GI144" s="108"/>
      <c r="GJ144" s="108"/>
      <c r="GK144" s="108"/>
      <c r="GL144" s="108"/>
      <c r="GM144" s="108"/>
      <c r="GN144" s="108"/>
      <c r="GO144" s="108"/>
      <c r="GP144" s="108"/>
      <c r="GQ144" s="108"/>
      <c r="GR144" s="108"/>
      <c r="GS144" s="108"/>
      <c r="GT144" s="108"/>
      <c r="GU144" s="108"/>
      <c r="GV144" s="108"/>
      <c r="GW144" s="108"/>
      <c r="GX144" s="108"/>
      <c r="GY144" s="108"/>
      <c r="GZ144" s="108"/>
      <c r="HA144" s="108"/>
      <c r="HB144" s="108"/>
      <c r="HC144" s="108"/>
      <c r="HD144" s="108"/>
      <c r="HE144" s="108"/>
      <c r="HF144" s="108"/>
      <c r="HG144" s="108"/>
      <c r="HH144" s="108"/>
      <c r="HI144" s="108"/>
      <c r="HJ144" s="108"/>
      <c r="HK144" s="108"/>
      <c r="HL144" s="108"/>
      <c r="HM144" s="108"/>
      <c r="HN144" s="108"/>
      <c r="HO144" s="108"/>
      <c r="HP144" s="108"/>
      <c r="HQ144" s="108"/>
      <c r="HR144" s="108"/>
      <c r="HS144" s="108"/>
      <c r="HT144" s="108"/>
      <c r="HU144" s="108"/>
      <c r="HV144" s="108"/>
      <c r="HW144" s="108"/>
      <c r="HX144" s="108"/>
      <c r="HY144" s="108"/>
      <c r="HZ144" s="108"/>
      <c r="IA144" s="108"/>
      <c r="IB144" s="108"/>
      <c r="IC144" s="108"/>
      <c r="ID144" s="108"/>
      <c r="IE144" s="108"/>
      <c r="IF144" s="108"/>
      <c r="IG144" s="108"/>
      <c r="IH144" s="108"/>
      <c r="II144" s="108"/>
      <c r="IJ144" s="108"/>
      <c r="IK144" s="108"/>
      <c r="IL144" s="108"/>
      <c r="IM144" s="108"/>
      <c r="IN144" s="108"/>
      <c r="IO144" s="108"/>
      <c r="IP144" s="108"/>
      <c r="IQ144" s="108"/>
      <c r="IR144" s="108"/>
      <c r="IS144" s="108"/>
      <c r="IT144" s="108"/>
      <c r="IU144" s="108"/>
      <c r="IV144" s="108"/>
      <c r="IW144" s="108"/>
      <c r="IX144" s="108"/>
      <c r="IY144" s="108"/>
      <c r="IZ144" s="108"/>
    </row>
    <row r="145" spans="1:260" s="115" customFormat="1" ht="20.100000000000001" hidden="1" customHeight="1">
      <c r="A145" s="25" t="s">
        <v>240</v>
      </c>
      <c r="B145" s="43"/>
      <c r="C145" s="43" t="s">
        <v>225</v>
      </c>
      <c r="D145" s="43"/>
      <c r="E145" s="44"/>
      <c r="F145" s="130">
        <f>F150</f>
        <v>2007845</v>
      </c>
      <c r="G145" s="130"/>
      <c r="H145" s="130">
        <f>H150</f>
        <v>3927495</v>
      </c>
      <c r="I145" s="130" t="s">
        <v>225</v>
      </c>
      <c r="J145" s="130">
        <f>J150</f>
        <v>5227995</v>
      </c>
      <c r="K145" s="114"/>
      <c r="L145" s="131">
        <f>L150</f>
        <v>11163335</v>
      </c>
      <c r="M145" s="44"/>
      <c r="N145" s="380"/>
      <c r="O145" s="65"/>
      <c r="P145" s="54"/>
      <c r="Q145" s="53"/>
      <c r="R145" s="108">
        <v>78430</v>
      </c>
      <c r="S145" s="108"/>
      <c r="T145" s="108"/>
      <c r="U145" s="108"/>
      <c r="V145" s="108"/>
      <c r="W145" s="108"/>
      <c r="X145" s="108"/>
      <c r="Y145" s="108"/>
      <c r="Z145" s="108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8"/>
      <c r="AL145" s="108"/>
      <c r="AM145" s="108"/>
      <c r="AN145" s="108"/>
      <c r="AO145" s="108"/>
      <c r="AP145" s="108"/>
      <c r="AQ145" s="108"/>
      <c r="AR145" s="108"/>
      <c r="AS145" s="108"/>
      <c r="AT145" s="108"/>
      <c r="AU145" s="108"/>
      <c r="AV145" s="108"/>
      <c r="AW145" s="108"/>
      <c r="AX145" s="108"/>
      <c r="AY145" s="108"/>
      <c r="AZ145" s="108"/>
      <c r="BA145" s="108"/>
      <c r="BB145" s="108"/>
      <c r="BC145" s="108"/>
      <c r="BD145" s="108"/>
      <c r="BE145" s="108"/>
      <c r="BF145" s="108"/>
      <c r="BG145" s="108"/>
      <c r="BH145" s="108"/>
      <c r="BI145" s="108"/>
      <c r="BJ145" s="108"/>
      <c r="BK145" s="108"/>
      <c r="BL145" s="108"/>
      <c r="BM145" s="108"/>
      <c r="BN145" s="108"/>
      <c r="BO145" s="108"/>
      <c r="BP145" s="108"/>
      <c r="BQ145" s="108"/>
      <c r="BR145" s="108"/>
      <c r="BS145" s="108"/>
      <c r="BT145" s="108"/>
      <c r="BU145" s="108"/>
      <c r="BV145" s="108"/>
      <c r="BW145" s="108"/>
      <c r="BX145" s="108"/>
      <c r="BY145" s="108"/>
      <c r="BZ145" s="108"/>
      <c r="CA145" s="108"/>
      <c r="CB145" s="108"/>
      <c r="CC145" s="108"/>
      <c r="CD145" s="108"/>
      <c r="CE145" s="108"/>
      <c r="CF145" s="108"/>
      <c r="CG145" s="108"/>
      <c r="CH145" s="108"/>
      <c r="CI145" s="108"/>
      <c r="CJ145" s="108"/>
      <c r="CK145" s="108"/>
      <c r="CL145" s="108"/>
      <c r="CM145" s="108"/>
      <c r="CN145" s="108"/>
      <c r="CO145" s="108"/>
      <c r="CP145" s="108"/>
      <c r="CQ145" s="108"/>
      <c r="CR145" s="108"/>
      <c r="CS145" s="108"/>
      <c r="CT145" s="108"/>
      <c r="CU145" s="108"/>
      <c r="CV145" s="108"/>
      <c r="CW145" s="108"/>
      <c r="CX145" s="108"/>
      <c r="CY145" s="108"/>
      <c r="CZ145" s="108"/>
      <c r="DA145" s="108"/>
      <c r="DB145" s="108"/>
      <c r="DC145" s="108"/>
      <c r="DD145" s="108"/>
      <c r="DE145" s="108"/>
      <c r="DF145" s="108"/>
      <c r="DG145" s="108"/>
      <c r="DH145" s="108"/>
      <c r="DI145" s="108"/>
      <c r="DJ145" s="108"/>
      <c r="DK145" s="108"/>
      <c r="DL145" s="108"/>
      <c r="DM145" s="108"/>
      <c r="DN145" s="108"/>
      <c r="DO145" s="108"/>
      <c r="DP145" s="108"/>
      <c r="DQ145" s="108"/>
      <c r="DR145" s="108"/>
      <c r="DS145" s="108"/>
      <c r="DT145" s="108"/>
      <c r="DU145" s="108"/>
      <c r="DV145" s="108"/>
      <c r="DW145" s="108"/>
      <c r="DX145" s="108"/>
      <c r="DY145" s="108"/>
      <c r="DZ145" s="108"/>
      <c r="EA145" s="108"/>
      <c r="EB145" s="108"/>
      <c r="EC145" s="108"/>
      <c r="ED145" s="108"/>
      <c r="EE145" s="108"/>
      <c r="EF145" s="108"/>
      <c r="EG145" s="108"/>
      <c r="EH145" s="108"/>
      <c r="EI145" s="108"/>
      <c r="EJ145" s="108"/>
      <c r="EK145" s="108"/>
      <c r="EL145" s="108"/>
      <c r="EM145" s="108"/>
      <c r="EN145" s="108"/>
      <c r="EO145" s="108"/>
      <c r="EP145" s="108"/>
      <c r="EQ145" s="108"/>
      <c r="ER145" s="108"/>
      <c r="ES145" s="108"/>
      <c r="ET145" s="108"/>
      <c r="EU145" s="108"/>
      <c r="EV145" s="108"/>
      <c r="EW145" s="108"/>
      <c r="EX145" s="108"/>
      <c r="EY145" s="108"/>
      <c r="EZ145" s="108"/>
      <c r="FA145" s="108"/>
      <c r="FB145" s="108"/>
      <c r="FC145" s="108"/>
      <c r="FD145" s="108"/>
      <c r="FE145" s="108"/>
      <c r="FF145" s="108"/>
      <c r="FG145" s="108"/>
      <c r="FH145" s="108"/>
      <c r="FI145" s="108"/>
      <c r="FJ145" s="108"/>
      <c r="FK145" s="108"/>
      <c r="FL145" s="108"/>
      <c r="FM145" s="108"/>
      <c r="FN145" s="108"/>
      <c r="FO145" s="108"/>
      <c r="FP145" s="108"/>
      <c r="FQ145" s="108"/>
      <c r="FR145" s="108"/>
      <c r="FS145" s="108"/>
      <c r="FT145" s="108"/>
      <c r="FU145" s="108"/>
      <c r="FV145" s="108"/>
      <c r="FW145" s="108"/>
      <c r="FX145" s="108"/>
      <c r="FY145" s="108"/>
      <c r="FZ145" s="108"/>
      <c r="GA145" s="108"/>
      <c r="GB145" s="108"/>
      <c r="GC145" s="108"/>
      <c r="GD145" s="108"/>
      <c r="GE145" s="108"/>
      <c r="GF145" s="108"/>
      <c r="GG145" s="108"/>
      <c r="GH145" s="108"/>
      <c r="GI145" s="108"/>
      <c r="GJ145" s="108"/>
      <c r="GK145" s="108"/>
      <c r="GL145" s="108"/>
      <c r="GM145" s="108"/>
      <c r="GN145" s="108"/>
      <c r="GO145" s="108"/>
      <c r="GP145" s="108"/>
      <c r="GQ145" s="108"/>
      <c r="GR145" s="108"/>
      <c r="GS145" s="108"/>
      <c r="GT145" s="108"/>
      <c r="GU145" s="108"/>
      <c r="GV145" s="108"/>
      <c r="GW145" s="108"/>
      <c r="GX145" s="108"/>
      <c r="GY145" s="108"/>
      <c r="GZ145" s="108"/>
      <c r="HA145" s="108"/>
      <c r="HB145" s="108"/>
      <c r="HC145" s="108"/>
      <c r="HD145" s="108"/>
      <c r="HE145" s="108"/>
      <c r="HF145" s="108"/>
      <c r="HG145" s="108"/>
      <c r="HH145" s="108"/>
      <c r="HI145" s="108"/>
      <c r="HJ145" s="108"/>
      <c r="HK145" s="108"/>
      <c r="HL145" s="108"/>
      <c r="HM145" s="108"/>
      <c r="HN145" s="108"/>
      <c r="HO145" s="108"/>
      <c r="HP145" s="108"/>
      <c r="HQ145" s="108"/>
      <c r="HR145" s="108"/>
      <c r="HS145" s="108"/>
      <c r="HT145" s="108"/>
      <c r="HU145" s="108"/>
      <c r="HV145" s="108"/>
      <c r="HW145" s="108"/>
      <c r="HX145" s="108"/>
      <c r="HY145" s="108"/>
      <c r="HZ145" s="108"/>
      <c r="IA145" s="108"/>
      <c r="IB145" s="108"/>
      <c r="IC145" s="108"/>
      <c r="ID145" s="108"/>
      <c r="IE145" s="108"/>
      <c r="IF145" s="108"/>
      <c r="IG145" s="108"/>
      <c r="IH145" s="108"/>
      <c r="II145" s="108"/>
      <c r="IJ145" s="108"/>
      <c r="IK145" s="108"/>
      <c r="IL145" s="108"/>
      <c r="IM145" s="108"/>
      <c r="IN145" s="108"/>
      <c r="IO145" s="108"/>
      <c r="IP145" s="108"/>
      <c r="IQ145" s="108"/>
      <c r="IR145" s="108"/>
      <c r="IS145" s="108"/>
      <c r="IT145" s="108"/>
      <c r="IU145" s="108"/>
      <c r="IV145" s="108"/>
      <c r="IW145" s="108"/>
      <c r="IX145" s="108"/>
      <c r="IY145" s="108"/>
      <c r="IZ145" s="108"/>
    </row>
    <row r="146" spans="1:260" s="108" customFormat="1" ht="20.100000000000001" customHeight="1">
      <c r="A146" s="43" t="s">
        <v>106</v>
      </c>
      <c r="B146" s="43"/>
      <c r="C146" s="27">
        <v>30</v>
      </c>
      <c r="D146" s="43" t="s">
        <v>107</v>
      </c>
      <c r="E146" s="44">
        <v>25245</v>
      </c>
      <c r="F146" s="44">
        <f>INT(E146*C146)</f>
        <v>757350</v>
      </c>
      <c r="G146" s="44">
        <v>23803</v>
      </c>
      <c r="H146" s="44">
        <f>INT(G146*C146)</f>
        <v>714090</v>
      </c>
      <c r="I146" s="44">
        <v>66840</v>
      </c>
      <c r="J146" s="44">
        <f>INT(I146*C146)</f>
        <v>2005200</v>
      </c>
      <c r="K146" s="28">
        <f t="shared" si="26"/>
        <v>115888</v>
      </c>
      <c r="L146" s="26">
        <f>+INT(F146+H146+J146)</f>
        <v>3476640</v>
      </c>
      <c r="M146" s="53" t="s">
        <v>43</v>
      </c>
      <c r="N146" s="386">
        <f t="shared" ref="N146:N149" si="34">L146</f>
        <v>3476640</v>
      </c>
      <c r="O146" s="444">
        <f t="shared" ref="O146:O149" si="35">ROUND(N146/$K$6,4)</f>
        <v>1.38E-2</v>
      </c>
      <c r="P146" s="54"/>
      <c r="Q146" s="53"/>
      <c r="R146" s="387">
        <v>39160</v>
      </c>
      <c r="S146" s="388">
        <f t="shared" ref="S146:S149" si="36">N146-R146</f>
        <v>3437480</v>
      </c>
    </row>
    <row r="147" spans="1:260" s="111" customFormat="1" ht="20.100000000000001" customHeight="1">
      <c r="A147" s="43" t="s">
        <v>108</v>
      </c>
      <c r="B147" s="43"/>
      <c r="C147" s="27">
        <v>15</v>
      </c>
      <c r="D147" s="43" t="s">
        <v>107</v>
      </c>
      <c r="E147" s="44">
        <v>13633</v>
      </c>
      <c r="F147" s="44">
        <f>INT(E147*C147)</f>
        <v>204495</v>
      </c>
      <c r="G147" s="44">
        <v>23803</v>
      </c>
      <c r="H147" s="44">
        <f>INT(G147*C147)</f>
        <v>357045</v>
      </c>
      <c r="I147" s="44">
        <v>44797</v>
      </c>
      <c r="J147" s="44">
        <f>INT(I147*C147)</f>
        <v>671955</v>
      </c>
      <c r="K147" s="28">
        <f t="shared" si="26"/>
        <v>82233</v>
      </c>
      <c r="L147" s="26">
        <f>+INT(F147+H147+J147)</f>
        <v>1233495</v>
      </c>
      <c r="M147" s="53" t="s">
        <v>43</v>
      </c>
      <c r="N147" s="386">
        <f t="shared" si="34"/>
        <v>1233495</v>
      </c>
      <c r="O147" s="444">
        <f t="shared" si="35"/>
        <v>4.8999999999999998E-3</v>
      </c>
      <c r="P147" s="54"/>
      <c r="Q147" s="53"/>
      <c r="R147" s="387">
        <v>499100</v>
      </c>
      <c r="S147" s="388">
        <f t="shared" si="36"/>
        <v>734395</v>
      </c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  <c r="AN147" s="108"/>
      <c r="AO147" s="108"/>
      <c r="AP147" s="108"/>
      <c r="AQ147" s="108"/>
      <c r="AR147" s="108"/>
      <c r="AS147" s="108"/>
      <c r="AT147" s="108"/>
      <c r="AU147" s="108"/>
      <c r="AV147" s="108"/>
      <c r="AW147" s="108"/>
      <c r="AX147" s="108"/>
      <c r="AY147" s="108"/>
      <c r="AZ147" s="108"/>
      <c r="BA147" s="108"/>
      <c r="BB147" s="108"/>
      <c r="BC147" s="108"/>
      <c r="BD147" s="108"/>
      <c r="BE147" s="108"/>
      <c r="BF147" s="108"/>
      <c r="BG147" s="108"/>
      <c r="BH147" s="108"/>
      <c r="BI147" s="108"/>
      <c r="BJ147" s="108"/>
      <c r="BK147" s="108"/>
      <c r="BL147" s="108"/>
      <c r="BM147" s="108"/>
      <c r="BN147" s="108"/>
      <c r="BO147" s="108"/>
      <c r="BP147" s="108"/>
      <c r="BQ147" s="108"/>
      <c r="BR147" s="108"/>
      <c r="BS147" s="108"/>
      <c r="BT147" s="108"/>
      <c r="BU147" s="108"/>
      <c r="BV147" s="108"/>
      <c r="BW147" s="108"/>
      <c r="BX147" s="108"/>
      <c r="BY147" s="108"/>
      <c r="BZ147" s="108"/>
      <c r="CA147" s="108"/>
      <c r="CB147" s="108"/>
      <c r="CC147" s="108"/>
      <c r="CD147" s="108"/>
      <c r="CE147" s="108"/>
      <c r="CF147" s="108"/>
      <c r="CG147" s="108"/>
      <c r="CH147" s="108"/>
      <c r="CI147" s="108"/>
      <c r="CJ147" s="108"/>
      <c r="CK147" s="108"/>
      <c r="CL147" s="108"/>
      <c r="CM147" s="108"/>
      <c r="CN147" s="108"/>
      <c r="CO147" s="108"/>
      <c r="CP147" s="108"/>
      <c r="CQ147" s="108"/>
      <c r="CR147" s="108"/>
      <c r="CS147" s="108"/>
      <c r="CT147" s="108"/>
      <c r="CU147" s="108"/>
      <c r="CV147" s="108"/>
      <c r="CW147" s="108"/>
      <c r="CX147" s="108"/>
      <c r="CY147" s="108"/>
      <c r="CZ147" s="108"/>
      <c r="DA147" s="108"/>
      <c r="DB147" s="108"/>
      <c r="DC147" s="108"/>
      <c r="DD147" s="108"/>
      <c r="DE147" s="108"/>
      <c r="DF147" s="108"/>
      <c r="DG147" s="108"/>
      <c r="DH147" s="108"/>
      <c r="DI147" s="108"/>
      <c r="DJ147" s="108"/>
      <c r="DK147" s="108"/>
      <c r="DL147" s="108"/>
      <c r="DM147" s="108"/>
      <c r="DN147" s="108"/>
      <c r="DO147" s="108"/>
      <c r="DP147" s="108"/>
      <c r="DQ147" s="108"/>
      <c r="DR147" s="108"/>
      <c r="DS147" s="108"/>
      <c r="DT147" s="108"/>
      <c r="DU147" s="108"/>
      <c r="DV147" s="108"/>
      <c r="DW147" s="108"/>
      <c r="DX147" s="108"/>
      <c r="DY147" s="108"/>
      <c r="DZ147" s="108"/>
      <c r="EA147" s="108"/>
      <c r="EB147" s="108"/>
      <c r="EC147" s="108"/>
      <c r="ED147" s="108"/>
      <c r="EE147" s="108"/>
      <c r="EF147" s="108"/>
      <c r="EG147" s="108"/>
      <c r="EH147" s="108"/>
      <c r="EI147" s="108"/>
      <c r="EJ147" s="108"/>
      <c r="EK147" s="108"/>
      <c r="EL147" s="108"/>
      <c r="EM147" s="108"/>
      <c r="EN147" s="108"/>
      <c r="EO147" s="108"/>
      <c r="EP147" s="108"/>
      <c r="EQ147" s="108"/>
      <c r="ER147" s="108"/>
      <c r="ES147" s="108"/>
      <c r="ET147" s="108"/>
      <c r="EU147" s="108"/>
      <c r="EV147" s="108"/>
      <c r="EW147" s="108"/>
      <c r="EX147" s="108"/>
      <c r="EY147" s="108"/>
      <c r="EZ147" s="108"/>
      <c r="FA147" s="108"/>
      <c r="FB147" s="108"/>
      <c r="FC147" s="108"/>
      <c r="FD147" s="108"/>
      <c r="FE147" s="108"/>
      <c r="FF147" s="108"/>
      <c r="FG147" s="108"/>
      <c r="FH147" s="108"/>
      <c r="FI147" s="108"/>
      <c r="FJ147" s="108"/>
      <c r="FK147" s="108"/>
      <c r="FL147" s="108"/>
      <c r="FM147" s="108"/>
      <c r="FN147" s="108"/>
      <c r="FO147" s="108"/>
      <c r="FP147" s="108"/>
      <c r="FQ147" s="108"/>
      <c r="FR147" s="108"/>
      <c r="FS147" s="108"/>
      <c r="FT147" s="108"/>
      <c r="FU147" s="108"/>
      <c r="FV147" s="108"/>
      <c r="FW147" s="108"/>
      <c r="FX147" s="108"/>
      <c r="FY147" s="108"/>
      <c r="FZ147" s="108"/>
      <c r="GA147" s="108"/>
      <c r="GB147" s="108"/>
      <c r="GC147" s="108"/>
      <c r="GD147" s="108"/>
      <c r="GE147" s="108"/>
      <c r="GF147" s="108"/>
      <c r="GG147" s="108"/>
      <c r="GH147" s="108"/>
      <c r="GI147" s="108"/>
      <c r="GJ147" s="108"/>
      <c r="GK147" s="108"/>
      <c r="GL147" s="108"/>
      <c r="GM147" s="108"/>
      <c r="GN147" s="108"/>
      <c r="GO147" s="108"/>
      <c r="GP147" s="108"/>
      <c r="GQ147" s="108"/>
      <c r="GR147" s="108"/>
      <c r="GS147" s="108"/>
      <c r="GT147" s="108"/>
      <c r="GU147" s="108"/>
      <c r="GV147" s="108"/>
      <c r="GW147" s="108"/>
      <c r="GX147" s="108"/>
      <c r="GY147" s="108"/>
      <c r="GZ147" s="108"/>
      <c r="HA147" s="108"/>
      <c r="HB147" s="108"/>
      <c r="HC147" s="108"/>
      <c r="HD147" s="108"/>
      <c r="HE147" s="108"/>
      <c r="HF147" s="108"/>
      <c r="HG147" s="108"/>
      <c r="HH147" s="108"/>
      <c r="HI147" s="108"/>
      <c r="HJ147" s="108"/>
      <c r="HK147" s="108"/>
      <c r="HL147" s="108"/>
      <c r="HM147" s="108"/>
      <c r="HN147" s="108"/>
      <c r="HO147" s="108"/>
      <c r="HP147" s="108"/>
      <c r="HQ147" s="108"/>
      <c r="HR147" s="108"/>
      <c r="HS147" s="108"/>
      <c r="HT147" s="108"/>
      <c r="HU147" s="108"/>
      <c r="HV147" s="108"/>
      <c r="HW147" s="108"/>
      <c r="HX147" s="108"/>
      <c r="HY147" s="108"/>
      <c r="HZ147" s="108"/>
      <c r="IA147" s="108"/>
      <c r="IB147" s="108"/>
      <c r="IC147" s="108"/>
      <c r="ID147" s="108"/>
      <c r="IE147" s="108"/>
      <c r="IF147" s="108"/>
      <c r="IG147" s="108"/>
      <c r="IH147" s="108"/>
      <c r="II147" s="108"/>
      <c r="IJ147" s="108"/>
      <c r="IK147" s="108"/>
      <c r="IL147" s="108"/>
      <c r="IM147" s="108"/>
      <c r="IN147" s="108"/>
      <c r="IO147" s="108"/>
      <c r="IP147" s="108"/>
      <c r="IQ147" s="108"/>
      <c r="IR147" s="108"/>
      <c r="IS147" s="108"/>
      <c r="IT147" s="108"/>
      <c r="IU147" s="108"/>
      <c r="IV147" s="108"/>
      <c r="IW147" s="108"/>
      <c r="IX147" s="108"/>
      <c r="IY147" s="108"/>
      <c r="IZ147" s="108"/>
    </row>
    <row r="148" spans="1:260" s="111" customFormat="1" ht="20.100000000000001" customHeight="1">
      <c r="A148" s="43" t="s">
        <v>109</v>
      </c>
      <c r="B148" s="43"/>
      <c r="C148" s="27">
        <v>100</v>
      </c>
      <c r="D148" s="43" t="s">
        <v>107</v>
      </c>
      <c r="E148" s="44">
        <v>8492</v>
      </c>
      <c r="F148" s="44">
        <f>INT(E148*C148)</f>
        <v>849200</v>
      </c>
      <c r="G148" s="44">
        <v>23803</v>
      </c>
      <c r="H148" s="44">
        <f>INT(G148*C148)</f>
        <v>2380300</v>
      </c>
      <c r="I148" s="44">
        <v>23436</v>
      </c>
      <c r="J148" s="44">
        <f>INT(I148*C148)</f>
        <v>2343600</v>
      </c>
      <c r="K148" s="28">
        <f t="shared" si="26"/>
        <v>55731</v>
      </c>
      <c r="L148" s="26">
        <f>+INT(F148+H148+J148)</f>
        <v>5573100</v>
      </c>
      <c r="M148" s="53" t="s">
        <v>43</v>
      </c>
      <c r="N148" s="386">
        <f t="shared" si="34"/>
        <v>5573100</v>
      </c>
      <c r="O148" s="444">
        <f t="shared" si="35"/>
        <v>2.2100000000000002E-2</v>
      </c>
      <c r="P148" s="54"/>
      <c r="Q148" s="53"/>
      <c r="R148" s="387">
        <v>249200</v>
      </c>
      <c r="S148" s="388">
        <f t="shared" si="36"/>
        <v>5323900</v>
      </c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  <c r="AN148" s="108"/>
      <c r="AO148" s="108"/>
      <c r="AP148" s="108"/>
      <c r="AQ148" s="108"/>
      <c r="AR148" s="108"/>
      <c r="AS148" s="108"/>
      <c r="AT148" s="108"/>
      <c r="AU148" s="108"/>
      <c r="AV148" s="108"/>
      <c r="AW148" s="108"/>
      <c r="AX148" s="108"/>
      <c r="AY148" s="108"/>
      <c r="AZ148" s="108"/>
      <c r="BA148" s="108"/>
      <c r="BB148" s="108"/>
      <c r="BC148" s="108"/>
      <c r="BD148" s="108"/>
      <c r="BE148" s="108"/>
      <c r="BF148" s="108"/>
      <c r="BG148" s="108"/>
      <c r="BH148" s="108"/>
      <c r="BI148" s="108"/>
      <c r="BJ148" s="108"/>
      <c r="BK148" s="108"/>
      <c r="BL148" s="108"/>
      <c r="BM148" s="108"/>
      <c r="BN148" s="108"/>
      <c r="BO148" s="108"/>
      <c r="BP148" s="108"/>
      <c r="BQ148" s="108"/>
      <c r="BR148" s="108"/>
      <c r="BS148" s="108"/>
      <c r="BT148" s="108"/>
      <c r="BU148" s="108"/>
      <c r="BV148" s="108"/>
      <c r="BW148" s="108"/>
      <c r="BX148" s="108"/>
      <c r="BY148" s="108"/>
      <c r="BZ148" s="108"/>
      <c r="CA148" s="108"/>
      <c r="CB148" s="108"/>
      <c r="CC148" s="108"/>
      <c r="CD148" s="108"/>
      <c r="CE148" s="108"/>
      <c r="CF148" s="108"/>
      <c r="CG148" s="108"/>
      <c r="CH148" s="108"/>
      <c r="CI148" s="108"/>
      <c r="CJ148" s="108"/>
      <c r="CK148" s="108"/>
      <c r="CL148" s="108"/>
      <c r="CM148" s="108"/>
      <c r="CN148" s="108"/>
      <c r="CO148" s="108"/>
      <c r="CP148" s="108"/>
      <c r="CQ148" s="108"/>
      <c r="CR148" s="108"/>
      <c r="CS148" s="108"/>
      <c r="CT148" s="108"/>
      <c r="CU148" s="108"/>
      <c r="CV148" s="108"/>
      <c r="CW148" s="108"/>
      <c r="CX148" s="108"/>
      <c r="CY148" s="108"/>
      <c r="CZ148" s="108"/>
      <c r="DA148" s="108"/>
      <c r="DB148" s="108"/>
      <c r="DC148" s="108"/>
      <c r="DD148" s="108"/>
      <c r="DE148" s="108"/>
      <c r="DF148" s="108"/>
      <c r="DG148" s="108"/>
      <c r="DH148" s="108"/>
      <c r="DI148" s="108"/>
      <c r="DJ148" s="108"/>
      <c r="DK148" s="108"/>
      <c r="DL148" s="108"/>
      <c r="DM148" s="108"/>
      <c r="DN148" s="108"/>
      <c r="DO148" s="108"/>
      <c r="DP148" s="108"/>
      <c r="DQ148" s="108"/>
      <c r="DR148" s="108"/>
      <c r="DS148" s="108"/>
      <c r="DT148" s="108"/>
      <c r="DU148" s="108"/>
      <c r="DV148" s="108"/>
      <c r="DW148" s="108"/>
      <c r="DX148" s="108"/>
      <c r="DY148" s="108"/>
      <c r="DZ148" s="108"/>
      <c r="EA148" s="108"/>
      <c r="EB148" s="108"/>
      <c r="EC148" s="108"/>
      <c r="ED148" s="108"/>
      <c r="EE148" s="108"/>
      <c r="EF148" s="108"/>
      <c r="EG148" s="108"/>
      <c r="EH148" s="108"/>
      <c r="EI148" s="108"/>
      <c r="EJ148" s="108"/>
      <c r="EK148" s="108"/>
      <c r="EL148" s="108"/>
      <c r="EM148" s="108"/>
      <c r="EN148" s="108"/>
      <c r="EO148" s="108"/>
      <c r="EP148" s="108"/>
      <c r="EQ148" s="108"/>
      <c r="ER148" s="108"/>
      <c r="ES148" s="108"/>
      <c r="ET148" s="108"/>
      <c r="EU148" s="108"/>
      <c r="EV148" s="108"/>
      <c r="EW148" s="108"/>
      <c r="EX148" s="108"/>
      <c r="EY148" s="108"/>
      <c r="EZ148" s="108"/>
      <c r="FA148" s="108"/>
      <c r="FB148" s="108"/>
      <c r="FC148" s="108"/>
      <c r="FD148" s="108"/>
      <c r="FE148" s="108"/>
      <c r="FF148" s="108"/>
      <c r="FG148" s="108"/>
      <c r="FH148" s="108"/>
      <c r="FI148" s="108"/>
      <c r="FJ148" s="108"/>
      <c r="FK148" s="108"/>
      <c r="FL148" s="108"/>
      <c r="FM148" s="108"/>
      <c r="FN148" s="108"/>
      <c r="FO148" s="108"/>
      <c r="FP148" s="108"/>
      <c r="FQ148" s="108"/>
      <c r="FR148" s="108"/>
      <c r="FS148" s="108"/>
      <c r="FT148" s="108"/>
      <c r="FU148" s="108"/>
      <c r="FV148" s="108"/>
      <c r="FW148" s="108"/>
      <c r="FX148" s="108"/>
      <c r="FY148" s="108"/>
      <c r="FZ148" s="108"/>
      <c r="GA148" s="108"/>
      <c r="GB148" s="108"/>
      <c r="GC148" s="108"/>
      <c r="GD148" s="108"/>
      <c r="GE148" s="108"/>
      <c r="GF148" s="108"/>
      <c r="GG148" s="108"/>
      <c r="GH148" s="108"/>
      <c r="GI148" s="108"/>
      <c r="GJ148" s="108"/>
      <c r="GK148" s="108"/>
      <c r="GL148" s="108"/>
      <c r="GM148" s="108"/>
      <c r="GN148" s="108"/>
      <c r="GO148" s="108"/>
      <c r="GP148" s="108"/>
      <c r="GQ148" s="108"/>
      <c r="GR148" s="108"/>
      <c r="GS148" s="108"/>
      <c r="GT148" s="108"/>
      <c r="GU148" s="108"/>
      <c r="GV148" s="108"/>
      <c r="GW148" s="108"/>
      <c r="GX148" s="108"/>
      <c r="GY148" s="108"/>
      <c r="GZ148" s="108"/>
      <c r="HA148" s="108"/>
      <c r="HB148" s="108"/>
      <c r="HC148" s="108"/>
      <c r="HD148" s="108"/>
      <c r="HE148" s="108"/>
      <c r="HF148" s="108"/>
      <c r="HG148" s="108"/>
      <c r="HH148" s="108"/>
      <c r="HI148" s="108"/>
      <c r="HJ148" s="108"/>
      <c r="HK148" s="108"/>
      <c r="HL148" s="108"/>
      <c r="HM148" s="108"/>
      <c r="HN148" s="108"/>
      <c r="HO148" s="108"/>
      <c r="HP148" s="108"/>
      <c r="HQ148" s="108"/>
      <c r="HR148" s="108"/>
      <c r="HS148" s="108"/>
      <c r="HT148" s="108"/>
      <c r="HU148" s="108"/>
      <c r="HV148" s="108"/>
      <c r="HW148" s="108"/>
      <c r="HX148" s="108"/>
      <c r="HY148" s="108"/>
      <c r="HZ148" s="108"/>
      <c r="IA148" s="108"/>
      <c r="IB148" s="108"/>
      <c r="IC148" s="108"/>
      <c r="ID148" s="108"/>
      <c r="IE148" s="108"/>
      <c r="IF148" s="108"/>
      <c r="IG148" s="108"/>
      <c r="IH148" s="108"/>
      <c r="II148" s="108"/>
      <c r="IJ148" s="108"/>
      <c r="IK148" s="108"/>
      <c r="IL148" s="108"/>
      <c r="IM148" s="108"/>
      <c r="IN148" s="108"/>
      <c r="IO148" s="108"/>
      <c r="IP148" s="108"/>
      <c r="IQ148" s="108"/>
      <c r="IR148" s="108"/>
      <c r="IS148" s="108"/>
      <c r="IT148" s="108"/>
      <c r="IU148" s="108"/>
      <c r="IV148" s="108"/>
      <c r="IW148" s="108"/>
      <c r="IX148" s="108"/>
      <c r="IY148" s="108"/>
      <c r="IZ148" s="108"/>
    </row>
    <row r="149" spans="1:260" s="111" customFormat="1" ht="20.100000000000001" customHeight="1">
      <c r="A149" s="43" t="s">
        <v>110</v>
      </c>
      <c r="B149" s="43"/>
      <c r="C149" s="27">
        <v>20</v>
      </c>
      <c r="D149" s="43" t="s">
        <v>107</v>
      </c>
      <c r="E149" s="44">
        <v>9840</v>
      </c>
      <c r="F149" s="44">
        <f>INT(E149*C149)</f>
        <v>196800</v>
      </c>
      <c r="G149" s="44">
        <v>23803</v>
      </c>
      <c r="H149" s="44">
        <f>INT(G149*C149)</f>
        <v>476060</v>
      </c>
      <c r="I149" s="44">
        <v>10362</v>
      </c>
      <c r="J149" s="44">
        <f>INT(I149*C149)</f>
        <v>207240</v>
      </c>
      <c r="K149" s="28">
        <f t="shared" si="26"/>
        <v>44005</v>
      </c>
      <c r="L149" s="26">
        <f>+INT(F149+H149+J149)</f>
        <v>880100</v>
      </c>
      <c r="M149" s="53" t="s">
        <v>43</v>
      </c>
      <c r="N149" s="386">
        <f t="shared" si="34"/>
        <v>880100</v>
      </c>
      <c r="O149" s="444">
        <f t="shared" si="35"/>
        <v>3.5000000000000001E-3</v>
      </c>
      <c r="P149" s="54"/>
      <c r="Q149" s="53"/>
      <c r="R149" s="387">
        <v>129815</v>
      </c>
      <c r="S149" s="388">
        <f t="shared" si="36"/>
        <v>750285</v>
      </c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  <c r="AN149" s="108"/>
      <c r="AO149" s="108"/>
      <c r="AP149" s="108"/>
      <c r="AQ149" s="108"/>
      <c r="AR149" s="108"/>
      <c r="AS149" s="108"/>
      <c r="AT149" s="108"/>
      <c r="AU149" s="108"/>
      <c r="AV149" s="108"/>
      <c r="AW149" s="108"/>
      <c r="AX149" s="108"/>
      <c r="AY149" s="108"/>
      <c r="AZ149" s="108"/>
      <c r="BA149" s="108"/>
      <c r="BB149" s="108"/>
      <c r="BC149" s="108"/>
      <c r="BD149" s="108"/>
      <c r="BE149" s="108"/>
      <c r="BF149" s="108"/>
      <c r="BG149" s="108"/>
      <c r="BH149" s="108"/>
      <c r="BI149" s="108"/>
      <c r="BJ149" s="108"/>
      <c r="BK149" s="108"/>
      <c r="BL149" s="108"/>
      <c r="BM149" s="108"/>
      <c r="BN149" s="108"/>
      <c r="BO149" s="108"/>
      <c r="BP149" s="108"/>
      <c r="BQ149" s="108"/>
      <c r="BR149" s="108"/>
      <c r="BS149" s="108"/>
      <c r="BT149" s="108"/>
      <c r="BU149" s="108"/>
      <c r="BV149" s="108"/>
      <c r="BW149" s="108"/>
      <c r="BX149" s="108"/>
      <c r="BY149" s="108"/>
      <c r="BZ149" s="108"/>
      <c r="CA149" s="108"/>
      <c r="CB149" s="108"/>
      <c r="CC149" s="108"/>
      <c r="CD149" s="108"/>
      <c r="CE149" s="108"/>
      <c r="CF149" s="108"/>
      <c r="CG149" s="108"/>
      <c r="CH149" s="108"/>
      <c r="CI149" s="108"/>
      <c r="CJ149" s="108"/>
      <c r="CK149" s="108"/>
      <c r="CL149" s="108"/>
      <c r="CM149" s="108"/>
      <c r="CN149" s="108"/>
      <c r="CO149" s="108"/>
      <c r="CP149" s="108"/>
      <c r="CQ149" s="108"/>
      <c r="CR149" s="108"/>
      <c r="CS149" s="108"/>
      <c r="CT149" s="108"/>
      <c r="CU149" s="108"/>
      <c r="CV149" s="108"/>
      <c r="CW149" s="108"/>
      <c r="CX149" s="108"/>
      <c r="CY149" s="108"/>
      <c r="CZ149" s="108"/>
      <c r="DA149" s="108"/>
      <c r="DB149" s="108"/>
      <c r="DC149" s="108"/>
      <c r="DD149" s="108"/>
      <c r="DE149" s="108"/>
      <c r="DF149" s="108"/>
      <c r="DG149" s="108"/>
      <c r="DH149" s="108"/>
      <c r="DI149" s="108"/>
      <c r="DJ149" s="108"/>
      <c r="DK149" s="108"/>
      <c r="DL149" s="108"/>
      <c r="DM149" s="108"/>
      <c r="DN149" s="108"/>
      <c r="DO149" s="108"/>
      <c r="DP149" s="108"/>
      <c r="DQ149" s="108"/>
      <c r="DR149" s="108"/>
      <c r="DS149" s="108"/>
      <c r="DT149" s="108"/>
      <c r="DU149" s="108"/>
      <c r="DV149" s="108"/>
      <c r="DW149" s="108"/>
      <c r="DX149" s="108"/>
      <c r="DY149" s="108"/>
      <c r="DZ149" s="108"/>
      <c r="EA149" s="108"/>
      <c r="EB149" s="108"/>
      <c r="EC149" s="108"/>
      <c r="ED149" s="108"/>
      <c r="EE149" s="108"/>
      <c r="EF149" s="108"/>
      <c r="EG149" s="108"/>
      <c r="EH149" s="108"/>
      <c r="EI149" s="108"/>
      <c r="EJ149" s="108"/>
      <c r="EK149" s="108"/>
      <c r="EL149" s="108"/>
      <c r="EM149" s="108"/>
      <c r="EN149" s="108"/>
      <c r="EO149" s="108"/>
      <c r="EP149" s="108"/>
      <c r="EQ149" s="108"/>
      <c r="ER149" s="108"/>
      <c r="ES149" s="108"/>
      <c r="ET149" s="108"/>
      <c r="EU149" s="108"/>
      <c r="EV149" s="108"/>
      <c r="EW149" s="108"/>
      <c r="EX149" s="108"/>
      <c r="EY149" s="108"/>
      <c r="EZ149" s="108"/>
      <c r="FA149" s="108"/>
      <c r="FB149" s="108"/>
      <c r="FC149" s="108"/>
      <c r="FD149" s="108"/>
      <c r="FE149" s="108"/>
      <c r="FF149" s="108"/>
      <c r="FG149" s="108"/>
      <c r="FH149" s="108"/>
      <c r="FI149" s="108"/>
      <c r="FJ149" s="108"/>
      <c r="FK149" s="108"/>
      <c r="FL149" s="108"/>
      <c r="FM149" s="108"/>
      <c r="FN149" s="108"/>
      <c r="FO149" s="108"/>
      <c r="FP149" s="108"/>
      <c r="FQ149" s="108"/>
      <c r="FR149" s="108"/>
      <c r="FS149" s="108"/>
      <c r="FT149" s="108"/>
      <c r="FU149" s="108"/>
      <c r="FV149" s="108"/>
      <c r="FW149" s="108"/>
      <c r="FX149" s="108"/>
      <c r="FY149" s="108"/>
      <c r="FZ149" s="108"/>
      <c r="GA149" s="108"/>
      <c r="GB149" s="108"/>
      <c r="GC149" s="108"/>
      <c r="GD149" s="108"/>
      <c r="GE149" s="108"/>
      <c r="GF149" s="108"/>
      <c r="GG149" s="108"/>
      <c r="GH149" s="108"/>
      <c r="GI149" s="108"/>
      <c r="GJ149" s="108"/>
      <c r="GK149" s="108"/>
      <c r="GL149" s="108"/>
      <c r="GM149" s="108"/>
      <c r="GN149" s="108"/>
      <c r="GO149" s="108"/>
      <c r="GP149" s="108"/>
      <c r="GQ149" s="108"/>
      <c r="GR149" s="108"/>
      <c r="GS149" s="108"/>
      <c r="GT149" s="108"/>
      <c r="GU149" s="108"/>
      <c r="GV149" s="108"/>
      <c r="GW149" s="108"/>
      <c r="GX149" s="108"/>
      <c r="GY149" s="108"/>
      <c r="GZ149" s="108"/>
      <c r="HA149" s="108"/>
      <c r="HB149" s="108"/>
      <c r="HC149" s="108"/>
      <c r="HD149" s="108"/>
      <c r="HE149" s="108"/>
      <c r="HF149" s="108"/>
      <c r="HG149" s="108"/>
      <c r="HH149" s="108"/>
      <c r="HI149" s="108"/>
      <c r="HJ149" s="108"/>
      <c r="HK149" s="108"/>
      <c r="HL149" s="108"/>
      <c r="HM149" s="108"/>
      <c r="HN149" s="108"/>
      <c r="HO149" s="108"/>
      <c r="HP149" s="108"/>
      <c r="HQ149" s="108"/>
      <c r="HR149" s="108"/>
      <c r="HS149" s="108"/>
      <c r="HT149" s="108"/>
      <c r="HU149" s="108"/>
      <c r="HV149" s="108"/>
      <c r="HW149" s="108"/>
      <c r="HX149" s="108"/>
      <c r="HY149" s="108"/>
      <c r="HZ149" s="108"/>
      <c r="IA149" s="108"/>
      <c r="IB149" s="108"/>
      <c r="IC149" s="108"/>
      <c r="ID149" s="108"/>
      <c r="IE149" s="108"/>
      <c r="IF149" s="108"/>
      <c r="IG149" s="108"/>
      <c r="IH149" s="108"/>
      <c r="II149" s="108"/>
      <c r="IJ149" s="108"/>
      <c r="IK149" s="108"/>
      <c r="IL149" s="108"/>
      <c r="IM149" s="108"/>
      <c r="IN149" s="108"/>
      <c r="IO149" s="108"/>
      <c r="IP149" s="108"/>
      <c r="IQ149" s="108"/>
      <c r="IR149" s="108"/>
      <c r="IS149" s="108"/>
      <c r="IT149" s="108"/>
      <c r="IU149" s="108"/>
      <c r="IV149" s="108"/>
      <c r="IW149" s="108"/>
      <c r="IX149" s="108"/>
      <c r="IY149" s="108"/>
      <c r="IZ149" s="108"/>
    </row>
    <row r="150" spans="1:260" s="111" customFormat="1" ht="20.100000000000001" hidden="1" customHeight="1">
      <c r="A150" s="123" t="s">
        <v>227</v>
      </c>
      <c r="B150" s="109" t="s">
        <v>230</v>
      </c>
      <c r="C150" s="109"/>
      <c r="D150" s="132"/>
      <c r="E150" s="130"/>
      <c r="F150" s="130">
        <f>F146+F147+F148+F149</f>
        <v>2007845</v>
      </c>
      <c r="G150" s="130"/>
      <c r="H150" s="130">
        <f>H146+H147+H148+H149</f>
        <v>3927495</v>
      </c>
      <c r="I150" s="130"/>
      <c r="J150" s="130">
        <f>J146+J147+J148+J149</f>
        <v>5227995</v>
      </c>
      <c r="K150" s="28"/>
      <c r="L150" s="110">
        <f>+INT(H150+J150+F150)</f>
        <v>11163335</v>
      </c>
      <c r="M150" s="130"/>
      <c r="N150" s="384"/>
      <c r="O150" s="65"/>
      <c r="P150" s="54"/>
      <c r="Q150" s="53"/>
      <c r="R150" s="108">
        <v>822150</v>
      </c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  <c r="AN150" s="108"/>
      <c r="AO150" s="108"/>
      <c r="AP150" s="108"/>
      <c r="AQ150" s="108"/>
      <c r="AR150" s="108"/>
      <c r="AS150" s="108"/>
      <c r="AT150" s="108"/>
      <c r="AU150" s="108"/>
      <c r="AV150" s="108"/>
      <c r="AW150" s="108"/>
      <c r="AX150" s="108"/>
      <c r="AY150" s="108"/>
      <c r="AZ150" s="108"/>
      <c r="BA150" s="108"/>
      <c r="BB150" s="108"/>
      <c r="BC150" s="108"/>
      <c r="BD150" s="108"/>
      <c r="BE150" s="108"/>
      <c r="BF150" s="108"/>
      <c r="BG150" s="108"/>
      <c r="BH150" s="108"/>
      <c r="BI150" s="108"/>
      <c r="BJ150" s="108"/>
      <c r="BK150" s="108"/>
      <c r="BL150" s="108"/>
      <c r="BM150" s="108"/>
      <c r="BN150" s="108"/>
      <c r="BO150" s="108"/>
      <c r="BP150" s="108"/>
      <c r="BQ150" s="108"/>
      <c r="BR150" s="108"/>
      <c r="BS150" s="108"/>
      <c r="BT150" s="108"/>
      <c r="BU150" s="108"/>
      <c r="BV150" s="108"/>
      <c r="BW150" s="108"/>
      <c r="BX150" s="108"/>
      <c r="BY150" s="108"/>
      <c r="BZ150" s="108"/>
      <c r="CA150" s="108"/>
      <c r="CB150" s="108"/>
      <c r="CC150" s="108"/>
      <c r="CD150" s="108"/>
      <c r="CE150" s="108"/>
      <c r="CF150" s="108"/>
      <c r="CG150" s="108"/>
      <c r="CH150" s="108"/>
      <c r="CI150" s="108"/>
      <c r="CJ150" s="108"/>
      <c r="CK150" s="108"/>
      <c r="CL150" s="108"/>
      <c r="CM150" s="108"/>
      <c r="CN150" s="108"/>
      <c r="CO150" s="108"/>
      <c r="CP150" s="108"/>
      <c r="CQ150" s="108"/>
      <c r="CR150" s="108"/>
      <c r="CS150" s="108"/>
      <c r="CT150" s="108"/>
      <c r="CU150" s="108"/>
      <c r="CV150" s="108"/>
      <c r="CW150" s="108"/>
      <c r="CX150" s="108"/>
      <c r="CY150" s="108"/>
      <c r="CZ150" s="108"/>
      <c r="DA150" s="108"/>
      <c r="DB150" s="108"/>
      <c r="DC150" s="108"/>
      <c r="DD150" s="108"/>
      <c r="DE150" s="108"/>
      <c r="DF150" s="108"/>
      <c r="DG150" s="108"/>
      <c r="DH150" s="108"/>
      <c r="DI150" s="108"/>
      <c r="DJ150" s="108"/>
      <c r="DK150" s="108"/>
      <c r="DL150" s="108"/>
      <c r="DM150" s="108"/>
      <c r="DN150" s="108"/>
      <c r="DO150" s="108"/>
      <c r="DP150" s="108"/>
      <c r="DQ150" s="108"/>
      <c r="DR150" s="108"/>
      <c r="DS150" s="108"/>
      <c r="DT150" s="108"/>
      <c r="DU150" s="108"/>
      <c r="DV150" s="108"/>
      <c r="DW150" s="108"/>
      <c r="DX150" s="108"/>
      <c r="DY150" s="108"/>
      <c r="DZ150" s="108"/>
      <c r="EA150" s="108"/>
      <c r="EB150" s="108"/>
      <c r="EC150" s="108"/>
      <c r="ED150" s="108"/>
      <c r="EE150" s="108"/>
      <c r="EF150" s="108"/>
      <c r="EG150" s="108"/>
      <c r="EH150" s="108"/>
      <c r="EI150" s="108"/>
      <c r="EJ150" s="108"/>
      <c r="EK150" s="108"/>
      <c r="EL150" s="108"/>
      <c r="EM150" s="108"/>
      <c r="EN150" s="108"/>
      <c r="EO150" s="108"/>
      <c r="EP150" s="108"/>
      <c r="EQ150" s="108"/>
      <c r="ER150" s="108"/>
      <c r="ES150" s="108"/>
      <c r="ET150" s="108"/>
      <c r="EU150" s="108"/>
      <c r="EV150" s="108"/>
      <c r="EW150" s="108"/>
      <c r="EX150" s="108"/>
      <c r="EY150" s="108"/>
      <c r="EZ150" s="108"/>
      <c r="FA150" s="108"/>
      <c r="FB150" s="108"/>
      <c r="FC150" s="108"/>
      <c r="FD150" s="108"/>
      <c r="FE150" s="108"/>
      <c r="FF150" s="108"/>
      <c r="FG150" s="108"/>
      <c r="FH150" s="108"/>
      <c r="FI150" s="108"/>
      <c r="FJ150" s="108"/>
      <c r="FK150" s="108"/>
      <c r="FL150" s="108"/>
      <c r="FM150" s="108"/>
      <c r="FN150" s="108"/>
      <c r="FO150" s="108"/>
      <c r="FP150" s="108"/>
      <c r="FQ150" s="108"/>
      <c r="FR150" s="108"/>
      <c r="FS150" s="108"/>
      <c r="FT150" s="108"/>
      <c r="FU150" s="108"/>
      <c r="FV150" s="108"/>
      <c r="FW150" s="108"/>
      <c r="FX150" s="108"/>
      <c r="FY150" s="108"/>
      <c r="FZ150" s="108"/>
      <c r="GA150" s="108"/>
      <c r="GB150" s="108"/>
      <c r="GC150" s="108"/>
      <c r="GD150" s="108"/>
      <c r="GE150" s="108"/>
      <c r="GF150" s="108"/>
      <c r="GG150" s="108"/>
      <c r="GH150" s="108"/>
      <c r="GI150" s="108"/>
      <c r="GJ150" s="108"/>
      <c r="GK150" s="108"/>
      <c r="GL150" s="108"/>
      <c r="GM150" s="108"/>
      <c r="GN150" s="108"/>
      <c r="GO150" s="108"/>
      <c r="GP150" s="108"/>
      <c r="GQ150" s="108"/>
      <c r="GR150" s="108"/>
      <c r="GS150" s="108"/>
      <c r="GT150" s="108"/>
      <c r="GU150" s="108"/>
      <c r="GV150" s="108"/>
      <c r="GW150" s="108"/>
      <c r="GX150" s="108"/>
      <c r="GY150" s="108"/>
      <c r="GZ150" s="108"/>
      <c r="HA150" s="108"/>
      <c r="HB150" s="108"/>
      <c r="HC150" s="108"/>
      <c r="HD150" s="108"/>
      <c r="HE150" s="108"/>
      <c r="HF150" s="108"/>
      <c r="HG150" s="108"/>
      <c r="HH150" s="108"/>
      <c r="HI150" s="108"/>
      <c r="HJ150" s="108"/>
      <c r="HK150" s="108"/>
      <c r="HL150" s="108"/>
      <c r="HM150" s="108"/>
      <c r="HN150" s="108"/>
      <c r="HO150" s="108"/>
      <c r="HP150" s="108"/>
      <c r="HQ150" s="108"/>
      <c r="HR150" s="108"/>
      <c r="HS150" s="108"/>
      <c r="HT150" s="108"/>
      <c r="HU150" s="108"/>
      <c r="HV150" s="108"/>
      <c r="HW150" s="108"/>
      <c r="HX150" s="108"/>
      <c r="HY150" s="108"/>
      <c r="HZ150" s="108"/>
      <c r="IA150" s="108"/>
      <c r="IB150" s="108"/>
      <c r="IC150" s="108"/>
      <c r="ID150" s="108"/>
      <c r="IE150" s="108"/>
      <c r="IF150" s="108"/>
      <c r="IG150" s="108"/>
      <c r="IH150" s="108"/>
      <c r="II150" s="108"/>
      <c r="IJ150" s="108"/>
      <c r="IK150" s="108"/>
      <c r="IL150" s="108"/>
      <c r="IM150" s="108"/>
      <c r="IN150" s="108"/>
      <c r="IO150" s="108"/>
      <c r="IP150" s="108"/>
      <c r="IQ150" s="108"/>
      <c r="IR150" s="108"/>
      <c r="IS150" s="108"/>
      <c r="IT150" s="108"/>
      <c r="IU150" s="108"/>
      <c r="IV150" s="108"/>
      <c r="IW150" s="108"/>
      <c r="IX150" s="108"/>
      <c r="IY150" s="108"/>
      <c r="IZ150" s="108"/>
    </row>
    <row r="151" spans="1:260" s="111" customFormat="1" ht="20.100000000000001" hidden="1" customHeight="1">
      <c r="A151" s="123"/>
      <c r="B151" s="109"/>
      <c r="C151" s="132"/>
      <c r="D151" s="132"/>
      <c r="E151" s="130"/>
      <c r="F151" s="130"/>
      <c r="G151" s="130"/>
      <c r="H151" s="130"/>
      <c r="I151" s="130"/>
      <c r="J151" s="130"/>
      <c r="K151" s="28"/>
      <c r="L151" s="110"/>
      <c r="M151" s="130"/>
      <c r="N151" s="384"/>
      <c r="O151" s="65"/>
      <c r="P151" s="54"/>
      <c r="Q151" s="53"/>
      <c r="R151" s="108">
        <v>411075</v>
      </c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  <c r="AP151" s="108"/>
      <c r="AQ151" s="108"/>
      <c r="AR151" s="108"/>
      <c r="AS151" s="108"/>
      <c r="AT151" s="108"/>
      <c r="AU151" s="108"/>
      <c r="AV151" s="108"/>
      <c r="AW151" s="108"/>
      <c r="AX151" s="108"/>
      <c r="AY151" s="108"/>
      <c r="AZ151" s="108"/>
      <c r="BA151" s="108"/>
      <c r="BB151" s="108"/>
      <c r="BC151" s="108"/>
      <c r="BD151" s="108"/>
      <c r="BE151" s="108"/>
      <c r="BF151" s="108"/>
      <c r="BG151" s="108"/>
      <c r="BH151" s="108"/>
      <c r="BI151" s="108"/>
      <c r="BJ151" s="108"/>
      <c r="BK151" s="108"/>
      <c r="BL151" s="108"/>
      <c r="BM151" s="108"/>
      <c r="BN151" s="108"/>
      <c r="BO151" s="108"/>
      <c r="BP151" s="108"/>
      <c r="BQ151" s="108"/>
      <c r="BR151" s="108"/>
      <c r="BS151" s="108"/>
      <c r="BT151" s="108"/>
      <c r="BU151" s="108"/>
      <c r="BV151" s="108"/>
      <c r="BW151" s="108"/>
      <c r="BX151" s="108"/>
      <c r="BY151" s="108"/>
      <c r="BZ151" s="108"/>
      <c r="CA151" s="108"/>
      <c r="CB151" s="108"/>
      <c r="CC151" s="108"/>
      <c r="CD151" s="108"/>
      <c r="CE151" s="108"/>
      <c r="CF151" s="108"/>
      <c r="CG151" s="108"/>
      <c r="CH151" s="108"/>
      <c r="CI151" s="108"/>
      <c r="CJ151" s="108"/>
      <c r="CK151" s="108"/>
      <c r="CL151" s="108"/>
      <c r="CM151" s="108"/>
      <c r="CN151" s="108"/>
      <c r="CO151" s="108"/>
      <c r="CP151" s="108"/>
      <c r="CQ151" s="108"/>
      <c r="CR151" s="108"/>
      <c r="CS151" s="108"/>
      <c r="CT151" s="108"/>
      <c r="CU151" s="108"/>
      <c r="CV151" s="108"/>
      <c r="CW151" s="108"/>
      <c r="CX151" s="108"/>
      <c r="CY151" s="108"/>
      <c r="CZ151" s="108"/>
      <c r="DA151" s="108"/>
      <c r="DB151" s="108"/>
      <c r="DC151" s="108"/>
      <c r="DD151" s="108"/>
      <c r="DE151" s="108"/>
      <c r="DF151" s="108"/>
      <c r="DG151" s="108"/>
      <c r="DH151" s="108"/>
      <c r="DI151" s="108"/>
      <c r="DJ151" s="108"/>
      <c r="DK151" s="108"/>
      <c r="DL151" s="108"/>
      <c r="DM151" s="108"/>
      <c r="DN151" s="108"/>
      <c r="DO151" s="108"/>
      <c r="DP151" s="108"/>
      <c r="DQ151" s="108"/>
      <c r="DR151" s="108"/>
      <c r="DS151" s="108"/>
      <c r="DT151" s="108"/>
      <c r="DU151" s="108"/>
      <c r="DV151" s="108"/>
      <c r="DW151" s="108"/>
      <c r="DX151" s="108"/>
      <c r="DY151" s="108"/>
      <c r="DZ151" s="108"/>
      <c r="EA151" s="108"/>
      <c r="EB151" s="108"/>
      <c r="EC151" s="108"/>
      <c r="ED151" s="108"/>
      <c r="EE151" s="108"/>
      <c r="EF151" s="108"/>
      <c r="EG151" s="108"/>
      <c r="EH151" s="108"/>
      <c r="EI151" s="108"/>
      <c r="EJ151" s="108"/>
      <c r="EK151" s="108"/>
      <c r="EL151" s="108"/>
      <c r="EM151" s="108"/>
      <c r="EN151" s="108"/>
      <c r="EO151" s="108"/>
      <c r="EP151" s="108"/>
      <c r="EQ151" s="108"/>
      <c r="ER151" s="108"/>
      <c r="ES151" s="108"/>
      <c r="ET151" s="108"/>
      <c r="EU151" s="108"/>
      <c r="EV151" s="108"/>
      <c r="EW151" s="108"/>
      <c r="EX151" s="108"/>
      <c r="EY151" s="108"/>
      <c r="EZ151" s="108"/>
      <c r="FA151" s="108"/>
      <c r="FB151" s="108"/>
      <c r="FC151" s="108"/>
      <c r="FD151" s="108"/>
      <c r="FE151" s="108"/>
      <c r="FF151" s="108"/>
      <c r="FG151" s="108"/>
      <c r="FH151" s="108"/>
      <c r="FI151" s="108"/>
      <c r="FJ151" s="108"/>
      <c r="FK151" s="108"/>
      <c r="FL151" s="108"/>
      <c r="FM151" s="108"/>
      <c r="FN151" s="108"/>
      <c r="FO151" s="108"/>
      <c r="FP151" s="108"/>
      <c r="FQ151" s="108"/>
      <c r="FR151" s="108"/>
      <c r="FS151" s="108"/>
      <c r="FT151" s="108"/>
      <c r="FU151" s="108"/>
      <c r="FV151" s="108"/>
      <c r="FW151" s="108"/>
      <c r="FX151" s="108"/>
      <c r="FY151" s="108"/>
      <c r="FZ151" s="108"/>
      <c r="GA151" s="108"/>
      <c r="GB151" s="108"/>
      <c r="GC151" s="108"/>
      <c r="GD151" s="108"/>
      <c r="GE151" s="108"/>
      <c r="GF151" s="108"/>
      <c r="GG151" s="108"/>
      <c r="GH151" s="108"/>
      <c r="GI151" s="108"/>
      <c r="GJ151" s="108"/>
      <c r="GK151" s="108"/>
      <c r="GL151" s="108"/>
      <c r="GM151" s="108"/>
      <c r="GN151" s="108"/>
      <c r="GO151" s="108"/>
      <c r="GP151" s="108"/>
      <c r="GQ151" s="108"/>
      <c r="GR151" s="108"/>
      <c r="GS151" s="108"/>
      <c r="GT151" s="108"/>
      <c r="GU151" s="108"/>
      <c r="GV151" s="108"/>
      <c r="GW151" s="108"/>
      <c r="GX151" s="108"/>
      <c r="GY151" s="108"/>
      <c r="GZ151" s="108"/>
      <c r="HA151" s="108"/>
      <c r="HB151" s="108"/>
      <c r="HC151" s="108"/>
      <c r="HD151" s="108"/>
      <c r="HE151" s="108"/>
      <c r="HF151" s="108"/>
      <c r="HG151" s="108"/>
      <c r="HH151" s="108"/>
      <c r="HI151" s="108"/>
      <c r="HJ151" s="108"/>
      <c r="HK151" s="108"/>
      <c r="HL151" s="108"/>
      <c r="HM151" s="108"/>
      <c r="HN151" s="108"/>
      <c r="HO151" s="108"/>
      <c r="HP151" s="108"/>
      <c r="HQ151" s="108"/>
      <c r="HR151" s="108"/>
      <c r="HS151" s="108"/>
      <c r="HT151" s="108"/>
      <c r="HU151" s="108"/>
      <c r="HV151" s="108"/>
      <c r="HW151" s="108"/>
      <c r="HX151" s="108"/>
      <c r="HY151" s="108"/>
      <c r="HZ151" s="108"/>
      <c r="IA151" s="108"/>
      <c r="IB151" s="108"/>
      <c r="IC151" s="108"/>
      <c r="ID151" s="108"/>
      <c r="IE151" s="108"/>
      <c r="IF151" s="108"/>
      <c r="IG151" s="108"/>
      <c r="IH151" s="108"/>
      <c r="II151" s="108"/>
      <c r="IJ151" s="108"/>
      <c r="IK151" s="108"/>
      <c r="IL151" s="108"/>
      <c r="IM151" s="108"/>
      <c r="IN151" s="108"/>
      <c r="IO151" s="108"/>
      <c r="IP151" s="108"/>
      <c r="IQ151" s="108"/>
      <c r="IR151" s="108"/>
      <c r="IS151" s="108"/>
      <c r="IT151" s="108"/>
      <c r="IU151" s="108"/>
      <c r="IV151" s="108"/>
      <c r="IW151" s="108"/>
      <c r="IX151" s="108"/>
      <c r="IY151" s="108"/>
      <c r="IZ151" s="108"/>
    </row>
    <row r="152" spans="1:260" s="111" customFormat="1" ht="20.100000000000001" hidden="1" customHeight="1">
      <c r="A152" s="25" t="s">
        <v>241</v>
      </c>
      <c r="B152" s="43"/>
      <c r="C152" s="43"/>
      <c r="D152" s="43"/>
      <c r="E152" s="44"/>
      <c r="F152" s="130">
        <f>F169</f>
        <v>5088940</v>
      </c>
      <c r="G152" s="130"/>
      <c r="H152" s="130"/>
      <c r="I152" s="130"/>
      <c r="J152" s="130"/>
      <c r="K152" s="114"/>
      <c r="L152" s="131">
        <f>L169</f>
        <v>5594682</v>
      </c>
      <c r="M152" s="44"/>
      <c r="N152" s="380"/>
      <c r="O152" s="65"/>
      <c r="P152" s="54"/>
      <c r="Q152" s="53"/>
      <c r="R152" s="108">
        <v>45435</v>
      </c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  <c r="AN152" s="108"/>
      <c r="AO152" s="108"/>
      <c r="AP152" s="108"/>
      <c r="AQ152" s="108"/>
      <c r="AR152" s="108"/>
      <c r="AS152" s="108"/>
      <c r="AT152" s="108"/>
      <c r="AU152" s="108"/>
      <c r="AV152" s="108"/>
      <c r="AW152" s="108"/>
      <c r="AX152" s="108"/>
      <c r="AY152" s="108"/>
      <c r="AZ152" s="108"/>
      <c r="BA152" s="108"/>
      <c r="BB152" s="108"/>
      <c r="BC152" s="108"/>
      <c r="BD152" s="108"/>
      <c r="BE152" s="108"/>
      <c r="BF152" s="108"/>
      <c r="BG152" s="108"/>
      <c r="BH152" s="108"/>
      <c r="BI152" s="108"/>
      <c r="BJ152" s="108"/>
      <c r="BK152" s="108"/>
      <c r="BL152" s="108"/>
      <c r="BM152" s="108"/>
      <c r="BN152" s="108"/>
      <c r="BO152" s="108"/>
      <c r="BP152" s="108"/>
      <c r="BQ152" s="108"/>
      <c r="BR152" s="108"/>
      <c r="BS152" s="108"/>
      <c r="BT152" s="108"/>
      <c r="BU152" s="108"/>
      <c r="BV152" s="108"/>
      <c r="BW152" s="108"/>
      <c r="BX152" s="108"/>
      <c r="BY152" s="108"/>
      <c r="BZ152" s="108"/>
      <c r="CA152" s="108"/>
      <c r="CB152" s="108"/>
      <c r="CC152" s="108"/>
      <c r="CD152" s="108"/>
      <c r="CE152" s="108"/>
      <c r="CF152" s="108"/>
      <c r="CG152" s="108"/>
      <c r="CH152" s="108"/>
      <c r="CI152" s="108"/>
      <c r="CJ152" s="108"/>
      <c r="CK152" s="108"/>
      <c r="CL152" s="108"/>
      <c r="CM152" s="108"/>
      <c r="CN152" s="108"/>
      <c r="CO152" s="108"/>
      <c r="CP152" s="108"/>
      <c r="CQ152" s="108"/>
      <c r="CR152" s="108"/>
      <c r="CS152" s="108"/>
      <c r="CT152" s="108"/>
      <c r="CU152" s="108"/>
      <c r="CV152" s="108"/>
      <c r="CW152" s="108"/>
      <c r="CX152" s="108"/>
      <c r="CY152" s="108"/>
      <c r="CZ152" s="108"/>
      <c r="DA152" s="108"/>
      <c r="DB152" s="108"/>
      <c r="DC152" s="108"/>
      <c r="DD152" s="108"/>
      <c r="DE152" s="108"/>
      <c r="DF152" s="108"/>
      <c r="DG152" s="108"/>
      <c r="DH152" s="108"/>
      <c r="DI152" s="108"/>
      <c r="DJ152" s="108"/>
      <c r="DK152" s="108"/>
      <c r="DL152" s="108"/>
      <c r="DM152" s="108"/>
      <c r="DN152" s="108"/>
      <c r="DO152" s="108"/>
      <c r="DP152" s="108"/>
      <c r="DQ152" s="108"/>
      <c r="DR152" s="108"/>
      <c r="DS152" s="108"/>
      <c r="DT152" s="108"/>
      <c r="DU152" s="108"/>
      <c r="DV152" s="108"/>
      <c r="DW152" s="108"/>
      <c r="DX152" s="108"/>
      <c r="DY152" s="108"/>
      <c r="DZ152" s="108"/>
      <c r="EA152" s="108"/>
      <c r="EB152" s="108"/>
      <c r="EC152" s="108"/>
      <c r="ED152" s="108"/>
      <c r="EE152" s="108"/>
      <c r="EF152" s="108"/>
      <c r="EG152" s="108"/>
      <c r="EH152" s="108"/>
      <c r="EI152" s="108"/>
      <c r="EJ152" s="108"/>
      <c r="EK152" s="108"/>
      <c r="EL152" s="108"/>
      <c r="EM152" s="108"/>
      <c r="EN152" s="108"/>
      <c r="EO152" s="108"/>
      <c r="EP152" s="108"/>
      <c r="EQ152" s="108"/>
      <c r="ER152" s="108"/>
      <c r="ES152" s="108"/>
      <c r="ET152" s="108"/>
      <c r="EU152" s="108"/>
      <c r="EV152" s="108"/>
      <c r="EW152" s="108"/>
      <c r="EX152" s="108"/>
      <c r="EY152" s="108"/>
      <c r="EZ152" s="108"/>
      <c r="FA152" s="108"/>
      <c r="FB152" s="108"/>
      <c r="FC152" s="108"/>
      <c r="FD152" s="108"/>
      <c r="FE152" s="108"/>
      <c r="FF152" s="108"/>
      <c r="FG152" s="108"/>
      <c r="FH152" s="108"/>
      <c r="FI152" s="108"/>
      <c r="FJ152" s="108"/>
      <c r="FK152" s="108"/>
      <c r="FL152" s="108"/>
      <c r="FM152" s="108"/>
      <c r="FN152" s="108"/>
      <c r="FO152" s="108"/>
      <c r="FP152" s="108"/>
      <c r="FQ152" s="108"/>
      <c r="FR152" s="108"/>
      <c r="FS152" s="108"/>
      <c r="FT152" s="108"/>
      <c r="FU152" s="108"/>
      <c r="FV152" s="108"/>
      <c r="FW152" s="108"/>
      <c r="FX152" s="108"/>
      <c r="FY152" s="108"/>
      <c r="FZ152" s="108"/>
      <c r="GA152" s="108"/>
      <c r="GB152" s="108"/>
      <c r="GC152" s="108"/>
      <c r="GD152" s="108"/>
      <c r="GE152" s="108"/>
      <c r="GF152" s="108"/>
      <c r="GG152" s="108"/>
      <c r="GH152" s="108"/>
      <c r="GI152" s="108"/>
      <c r="GJ152" s="108"/>
      <c r="GK152" s="108"/>
      <c r="GL152" s="108"/>
      <c r="GM152" s="108"/>
      <c r="GN152" s="108"/>
      <c r="GO152" s="108"/>
      <c r="GP152" s="108"/>
      <c r="GQ152" s="108"/>
      <c r="GR152" s="108"/>
      <c r="GS152" s="108"/>
      <c r="GT152" s="108"/>
      <c r="GU152" s="108"/>
      <c r="GV152" s="108"/>
      <c r="GW152" s="108"/>
      <c r="GX152" s="108"/>
      <c r="GY152" s="108"/>
      <c r="GZ152" s="108"/>
      <c r="HA152" s="108"/>
      <c r="HB152" s="108"/>
      <c r="HC152" s="108"/>
      <c r="HD152" s="108"/>
      <c r="HE152" s="108"/>
      <c r="HF152" s="108"/>
      <c r="HG152" s="108"/>
      <c r="HH152" s="108"/>
      <c r="HI152" s="108"/>
      <c r="HJ152" s="108"/>
      <c r="HK152" s="108"/>
      <c r="HL152" s="108"/>
      <c r="HM152" s="108"/>
      <c r="HN152" s="108"/>
      <c r="HO152" s="108"/>
      <c r="HP152" s="108"/>
      <c r="HQ152" s="108"/>
      <c r="HR152" s="108"/>
      <c r="HS152" s="108"/>
      <c r="HT152" s="108"/>
      <c r="HU152" s="108"/>
      <c r="HV152" s="108"/>
      <c r="HW152" s="108"/>
      <c r="HX152" s="108"/>
      <c r="HY152" s="108"/>
      <c r="HZ152" s="108"/>
      <c r="IA152" s="108"/>
      <c r="IB152" s="108"/>
      <c r="IC152" s="108"/>
      <c r="ID152" s="108"/>
      <c r="IE152" s="108"/>
      <c r="IF152" s="108"/>
      <c r="IG152" s="108"/>
      <c r="IH152" s="108"/>
      <c r="II152" s="108"/>
      <c r="IJ152" s="108"/>
      <c r="IK152" s="108"/>
      <c r="IL152" s="108"/>
      <c r="IM152" s="108"/>
      <c r="IN152" s="108"/>
      <c r="IO152" s="108"/>
      <c r="IP152" s="108"/>
      <c r="IQ152" s="108"/>
      <c r="IR152" s="108"/>
      <c r="IS152" s="108"/>
      <c r="IT152" s="108"/>
      <c r="IU152" s="108"/>
      <c r="IV152" s="108"/>
      <c r="IW152" s="108"/>
      <c r="IX152" s="108"/>
      <c r="IY152" s="108"/>
      <c r="IZ152" s="108"/>
    </row>
    <row r="153" spans="1:260" s="111" customFormat="1" ht="20.100000000000001" hidden="1" customHeight="1">
      <c r="A153" s="42" t="s">
        <v>242</v>
      </c>
      <c r="B153" s="27"/>
      <c r="C153" s="27"/>
      <c r="D153" s="27"/>
      <c r="E153" s="33"/>
      <c r="F153" s="119">
        <f>F162</f>
        <v>3019540</v>
      </c>
      <c r="G153" s="119"/>
      <c r="H153" s="119"/>
      <c r="I153" s="119"/>
      <c r="J153" s="119"/>
      <c r="K153" s="114"/>
      <c r="L153" s="116">
        <f>L162</f>
        <v>3019540</v>
      </c>
      <c r="M153" s="26"/>
      <c r="N153" s="382"/>
      <c r="O153" s="65"/>
      <c r="P153" s="54"/>
      <c r="Q153" s="53"/>
      <c r="R153" s="108">
        <v>61300</v>
      </c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  <c r="AN153" s="108"/>
      <c r="AO153" s="108"/>
      <c r="AP153" s="108"/>
      <c r="AQ153" s="108"/>
      <c r="AR153" s="108"/>
      <c r="AS153" s="108"/>
      <c r="AT153" s="108"/>
      <c r="AU153" s="108"/>
      <c r="AV153" s="108"/>
      <c r="AW153" s="108"/>
      <c r="AX153" s="108"/>
      <c r="AY153" s="108"/>
      <c r="AZ153" s="108"/>
      <c r="BA153" s="108"/>
      <c r="BB153" s="108"/>
      <c r="BC153" s="108"/>
      <c r="BD153" s="108"/>
      <c r="BE153" s="108"/>
      <c r="BF153" s="108"/>
      <c r="BG153" s="108"/>
      <c r="BH153" s="108"/>
      <c r="BI153" s="108"/>
      <c r="BJ153" s="108"/>
      <c r="BK153" s="108"/>
      <c r="BL153" s="108"/>
      <c r="BM153" s="108"/>
      <c r="BN153" s="108"/>
      <c r="BO153" s="108"/>
      <c r="BP153" s="108"/>
      <c r="BQ153" s="108"/>
      <c r="BR153" s="108"/>
      <c r="BS153" s="108"/>
      <c r="BT153" s="108"/>
      <c r="BU153" s="108"/>
      <c r="BV153" s="108"/>
      <c r="BW153" s="108"/>
      <c r="BX153" s="108"/>
      <c r="BY153" s="108"/>
      <c r="BZ153" s="108"/>
      <c r="CA153" s="108"/>
      <c r="CB153" s="108"/>
      <c r="CC153" s="108"/>
      <c r="CD153" s="108"/>
      <c r="CE153" s="108"/>
      <c r="CF153" s="108"/>
      <c r="CG153" s="108"/>
      <c r="CH153" s="108"/>
      <c r="CI153" s="108"/>
      <c r="CJ153" s="108"/>
      <c r="CK153" s="108"/>
      <c r="CL153" s="108"/>
      <c r="CM153" s="108"/>
      <c r="CN153" s="108"/>
      <c r="CO153" s="108"/>
      <c r="CP153" s="108"/>
      <c r="CQ153" s="108"/>
      <c r="CR153" s="108"/>
      <c r="CS153" s="108"/>
      <c r="CT153" s="108"/>
      <c r="CU153" s="108"/>
      <c r="CV153" s="108"/>
      <c r="CW153" s="108"/>
      <c r="CX153" s="108"/>
      <c r="CY153" s="108"/>
      <c r="CZ153" s="108"/>
      <c r="DA153" s="108"/>
      <c r="DB153" s="108"/>
      <c r="DC153" s="108"/>
      <c r="DD153" s="108"/>
      <c r="DE153" s="108"/>
      <c r="DF153" s="108"/>
      <c r="DG153" s="108"/>
      <c r="DH153" s="108"/>
      <c r="DI153" s="108"/>
      <c r="DJ153" s="108"/>
      <c r="DK153" s="108"/>
      <c r="DL153" s="108"/>
      <c r="DM153" s="108"/>
      <c r="DN153" s="108"/>
      <c r="DO153" s="108"/>
      <c r="DP153" s="108"/>
      <c r="DQ153" s="108"/>
      <c r="DR153" s="108"/>
      <c r="DS153" s="108"/>
      <c r="DT153" s="108"/>
      <c r="DU153" s="108"/>
      <c r="DV153" s="108"/>
      <c r="DW153" s="108"/>
      <c r="DX153" s="108"/>
      <c r="DY153" s="108"/>
      <c r="DZ153" s="108"/>
      <c r="EA153" s="108"/>
      <c r="EB153" s="108"/>
      <c r="EC153" s="108"/>
      <c r="ED153" s="108"/>
      <c r="EE153" s="108"/>
      <c r="EF153" s="108"/>
      <c r="EG153" s="108"/>
      <c r="EH153" s="108"/>
      <c r="EI153" s="108"/>
      <c r="EJ153" s="108"/>
      <c r="EK153" s="108"/>
      <c r="EL153" s="108"/>
      <c r="EM153" s="108"/>
      <c r="EN153" s="108"/>
      <c r="EO153" s="108"/>
      <c r="EP153" s="108"/>
      <c r="EQ153" s="108"/>
      <c r="ER153" s="108"/>
      <c r="ES153" s="108"/>
      <c r="ET153" s="108"/>
      <c r="EU153" s="108"/>
      <c r="EV153" s="108"/>
      <c r="EW153" s="108"/>
      <c r="EX153" s="108"/>
      <c r="EY153" s="108"/>
      <c r="EZ153" s="108"/>
      <c r="FA153" s="108"/>
      <c r="FB153" s="108"/>
      <c r="FC153" s="108"/>
      <c r="FD153" s="108"/>
      <c r="FE153" s="108"/>
      <c r="FF153" s="108"/>
      <c r="FG153" s="108"/>
      <c r="FH153" s="108"/>
      <c r="FI153" s="108"/>
      <c r="FJ153" s="108"/>
      <c r="FK153" s="108"/>
      <c r="FL153" s="108"/>
      <c r="FM153" s="108"/>
      <c r="FN153" s="108"/>
      <c r="FO153" s="108"/>
      <c r="FP153" s="108"/>
      <c r="FQ153" s="108"/>
      <c r="FR153" s="108"/>
      <c r="FS153" s="108"/>
      <c r="FT153" s="108"/>
      <c r="FU153" s="108"/>
      <c r="FV153" s="108"/>
      <c r="FW153" s="108"/>
      <c r="FX153" s="108"/>
      <c r="FY153" s="108"/>
      <c r="FZ153" s="108"/>
      <c r="GA153" s="108"/>
      <c r="GB153" s="108"/>
      <c r="GC153" s="108"/>
      <c r="GD153" s="108"/>
      <c r="GE153" s="108"/>
      <c r="GF153" s="108"/>
      <c r="GG153" s="108"/>
      <c r="GH153" s="108"/>
      <c r="GI153" s="108"/>
      <c r="GJ153" s="108"/>
      <c r="GK153" s="108"/>
      <c r="GL153" s="108"/>
      <c r="GM153" s="108"/>
      <c r="GN153" s="108"/>
      <c r="GO153" s="108"/>
      <c r="GP153" s="108"/>
      <c r="GQ153" s="108"/>
      <c r="GR153" s="108"/>
      <c r="GS153" s="108"/>
      <c r="GT153" s="108"/>
      <c r="GU153" s="108"/>
      <c r="GV153" s="108"/>
      <c r="GW153" s="108"/>
      <c r="GX153" s="108"/>
      <c r="GY153" s="108"/>
      <c r="GZ153" s="108"/>
      <c r="HA153" s="108"/>
      <c r="HB153" s="108"/>
      <c r="HC153" s="108"/>
      <c r="HD153" s="108"/>
      <c r="HE153" s="108"/>
      <c r="HF153" s="108"/>
      <c r="HG153" s="108"/>
      <c r="HH153" s="108"/>
      <c r="HI153" s="108"/>
      <c r="HJ153" s="108"/>
      <c r="HK153" s="108"/>
      <c r="HL153" s="108"/>
      <c r="HM153" s="108"/>
      <c r="HN153" s="108"/>
      <c r="HO153" s="108"/>
      <c r="HP153" s="108"/>
      <c r="HQ153" s="108"/>
      <c r="HR153" s="108"/>
      <c r="HS153" s="108"/>
      <c r="HT153" s="108"/>
      <c r="HU153" s="108"/>
      <c r="HV153" s="108"/>
      <c r="HW153" s="108"/>
      <c r="HX153" s="108"/>
      <c r="HY153" s="108"/>
      <c r="HZ153" s="108"/>
      <c r="IA153" s="108"/>
      <c r="IB153" s="108"/>
      <c r="IC153" s="108"/>
      <c r="ID153" s="108"/>
      <c r="IE153" s="108"/>
      <c r="IF153" s="108"/>
      <c r="IG153" s="108"/>
      <c r="IH153" s="108"/>
      <c r="II153" s="108"/>
      <c r="IJ153" s="108"/>
      <c r="IK153" s="108"/>
      <c r="IL153" s="108"/>
      <c r="IM153" s="108"/>
      <c r="IN153" s="108"/>
      <c r="IO153" s="108"/>
      <c r="IP153" s="108"/>
      <c r="IQ153" s="108"/>
      <c r="IR153" s="108"/>
      <c r="IS153" s="108"/>
      <c r="IT153" s="108"/>
      <c r="IU153" s="108"/>
      <c r="IV153" s="108"/>
      <c r="IW153" s="108"/>
      <c r="IX153" s="108"/>
      <c r="IY153" s="108"/>
      <c r="IZ153" s="108"/>
    </row>
    <row r="154" spans="1:260" s="111" customFormat="1" ht="20.100000000000001" customHeight="1">
      <c r="A154" s="27" t="s">
        <v>111</v>
      </c>
      <c r="B154" s="27" t="s">
        <v>112</v>
      </c>
      <c r="C154" s="30">
        <v>159</v>
      </c>
      <c r="D154" s="27" t="s">
        <v>42</v>
      </c>
      <c r="E154" s="33">
        <v>2300</v>
      </c>
      <c r="F154" s="36">
        <f t="shared" ref="F154:F161" si="37">E154*C154</f>
        <v>365700</v>
      </c>
      <c r="G154" s="33"/>
      <c r="H154" s="33"/>
      <c r="I154" s="33"/>
      <c r="J154" s="33"/>
      <c r="K154" s="28">
        <f t="shared" si="26"/>
        <v>2300</v>
      </c>
      <c r="L154" s="26">
        <f t="shared" ref="L154:L162" si="38">+INT(F154+H154+J154)</f>
        <v>365700</v>
      </c>
      <c r="M154" s="53" t="s">
        <v>43</v>
      </c>
      <c r="N154" s="386">
        <f t="shared" ref="N154:N161" si="39">L154</f>
        <v>365700</v>
      </c>
      <c r="O154" s="444">
        <f t="shared" ref="O154:O161" si="40">ROUND(N154/$K$6,4)</f>
        <v>1.5E-3</v>
      </c>
      <c r="P154" s="54"/>
      <c r="Q154" s="53"/>
      <c r="R154" s="387">
        <v>0</v>
      </c>
      <c r="S154" s="388">
        <f t="shared" ref="S154:S161" si="41">N154-R154</f>
        <v>365700</v>
      </c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8"/>
      <c r="AV154" s="108"/>
      <c r="AW154" s="108"/>
      <c r="AX154" s="108"/>
      <c r="AY154" s="108"/>
      <c r="AZ154" s="108"/>
      <c r="BA154" s="108"/>
      <c r="BB154" s="108"/>
      <c r="BC154" s="108"/>
      <c r="BD154" s="108"/>
      <c r="BE154" s="108"/>
      <c r="BF154" s="108"/>
      <c r="BG154" s="108"/>
      <c r="BH154" s="108"/>
      <c r="BI154" s="108"/>
      <c r="BJ154" s="108"/>
      <c r="BK154" s="108"/>
      <c r="BL154" s="108"/>
      <c r="BM154" s="108"/>
      <c r="BN154" s="108"/>
      <c r="BO154" s="108"/>
      <c r="BP154" s="108"/>
      <c r="BQ154" s="108"/>
      <c r="BR154" s="108"/>
      <c r="BS154" s="108"/>
      <c r="BT154" s="108"/>
      <c r="BU154" s="108"/>
      <c r="BV154" s="108"/>
      <c r="BW154" s="108"/>
      <c r="BX154" s="108"/>
      <c r="BY154" s="108"/>
      <c r="BZ154" s="108"/>
      <c r="CA154" s="108"/>
      <c r="CB154" s="108"/>
      <c r="CC154" s="108"/>
      <c r="CD154" s="108"/>
      <c r="CE154" s="108"/>
      <c r="CF154" s="108"/>
      <c r="CG154" s="108"/>
      <c r="CH154" s="108"/>
      <c r="CI154" s="108"/>
      <c r="CJ154" s="108"/>
      <c r="CK154" s="108"/>
      <c r="CL154" s="108"/>
      <c r="CM154" s="108"/>
      <c r="CN154" s="108"/>
      <c r="CO154" s="108"/>
      <c r="CP154" s="108"/>
      <c r="CQ154" s="108"/>
      <c r="CR154" s="108"/>
      <c r="CS154" s="108"/>
      <c r="CT154" s="108"/>
      <c r="CU154" s="108"/>
      <c r="CV154" s="108"/>
      <c r="CW154" s="108"/>
      <c r="CX154" s="108"/>
      <c r="CY154" s="108"/>
      <c r="CZ154" s="108"/>
      <c r="DA154" s="108"/>
      <c r="DB154" s="108"/>
      <c r="DC154" s="108"/>
      <c r="DD154" s="108"/>
      <c r="DE154" s="108"/>
      <c r="DF154" s="108"/>
      <c r="DG154" s="108"/>
      <c r="DH154" s="108"/>
      <c r="DI154" s="108"/>
      <c r="DJ154" s="108"/>
      <c r="DK154" s="108"/>
      <c r="DL154" s="108"/>
      <c r="DM154" s="108"/>
      <c r="DN154" s="108"/>
      <c r="DO154" s="108"/>
      <c r="DP154" s="108"/>
      <c r="DQ154" s="108"/>
      <c r="DR154" s="108"/>
      <c r="DS154" s="108"/>
      <c r="DT154" s="108"/>
      <c r="DU154" s="108"/>
      <c r="DV154" s="108"/>
      <c r="DW154" s="108"/>
      <c r="DX154" s="108"/>
      <c r="DY154" s="108"/>
      <c r="DZ154" s="108"/>
      <c r="EA154" s="108"/>
      <c r="EB154" s="108"/>
      <c r="EC154" s="108"/>
      <c r="ED154" s="108"/>
      <c r="EE154" s="108"/>
      <c r="EF154" s="108"/>
      <c r="EG154" s="108"/>
      <c r="EH154" s="108"/>
      <c r="EI154" s="108"/>
      <c r="EJ154" s="108"/>
      <c r="EK154" s="108"/>
      <c r="EL154" s="108"/>
      <c r="EM154" s="108"/>
      <c r="EN154" s="108"/>
      <c r="EO154" s="108"/>
      <c r="EP154" s="108"/>
      <c r="EQ154" s="108"/>
      <c r="ER154" s="108"/>
      <c r="ES154" s="108"/>
      <c r="ET154" s="108"/>
      <c r="EU154" s="108"/>
      <c r="EV154" s="108"/>
      <c r="EW154" s="108"/>
      <c r="EX154" s="108"/>
      <c r="EY154" s="108"/>
      <c r="EZ154" s="108"/>
      <c r="FA154" s="108"/>
      <c r="FB154" s="108"/>
      <c r="FC154" s="108"/>
      <c r="FD154" s="108"/>
      <c r="FE154" s="108"/>
      <c r="FF154" s="108"/>
      <c r="FG154" s="108"/>
      <c r="FH154" s="108"/>
      <c r="FI154" s="108"/>
      <c r="FJ154" s="108"/>
      <c r="FK154" s="108"/>
      <c r="FL154" s="108"/>
      <c r="FM154" s="108"/>
      <c r="FN154" s="108"/>
      <c r="FO154" s="108"/>
      <c r="FP154" s="108"/>
      <c r="FQ154" s="108"/>
      <c r="FR154" s="108"/>
      <c r="FS154" s="108"/>
      <c r="FT154" s="108"/>
      <c r="FU154" s="108"/>
      <c r="FV154" s="108"/>
      <c r="FW154" s="108"/>
      <c r="FX154" s="108"/>
      <c r="FY154" s="108"/>
      <c r="FZ154" s="108"/>
      <c r="GA154" s="108"/>
      <c r="GB154" s="108"/>
      <c r="GC154" s="108"/>
      <c r="GD154" s="108"/>
      <c r="GE154" s="108"/>
      <c r="GF154" s="108"/>
      <c r="GG154" s="108"/>
      <c r="GH154" s="108"/>
      <c r="GI154" s="108"/>
      <c r="GJ154" s="108"/>
      <c r="GK154" s="108"/>
      <c r="GL154" s="108"/>
      <c r="GM154" s="108"/>
      <c r="GN154" s="108"/>
      <c r="GO154" s="108"/>
      <c r="GP154" s="108"/>
      <c r="GQ154" s="108"/>
      <c r="GR154" s="108"/>
      <c r="GS154" s="108"/>
      <c r="GT154" s="108"/>
      <c r="GU154" s="108"/>
      <c r="GV154" s="108"/>
      <c r="GW154" s="108"/>
      <c r="GX154" s="108"/>
      <c r="GY154" s="108"/>
      <c r="GZ154" s="108"/>
      <c r="HA154" s="108"/>
      <c r="HB154" s="108"/>
      <c r="HC154" s="108"/>
      <c r="HD154" s="108"/>
      <c r="HE154" s="108"/>
      <c r="HF154" s="108"/>
      <c r="HG154" s="108"/>
      <c r="HH154" s="108"/>
      <c r="HI154" s="108"/>
      <c r="HJ154" s="108"/>
      <c r="HK154" s="108"/>
      <c r="HL154" s="108"/>
      <c r="HM154" s="108"/>
      <c r="HN154" s="108"/>
      <c r="HO154" s="108"/>
      <c r="HP154" s="108"/>
      <c r="HQ154" s="108"/>
      <c r="HR154" s="108"/>
      <c r="HS154" s="108"/>
      <c r="HT154" s="108"/>
      <c r="HU154" s="108"/>
      <c r="HV154" s="108"/>
      <c r="HW154" s="108"/>
      <c r="HX154" s="108"/>
      <c r="HY154" s="108"/>
      <c r="HZ154" s="108"/>
      <c r="IA154" s="108"/>
      <c r="IB154" s="108"/>
      <c r="IC154" s="108"/>
      <c r="ID154" s="108"/>
      <c r="IE154" s="108"/>
      <c r="IF154" s="108"/>
      <c r="IG154" s="108"/>
      <c r="IH154" s="108"/>
      <c r="II154" s="108"/>
      <c r="IJ154" s="108"/>
      <c r="IK154" s="108"/>
      <c r="IL154" s="108"/>
      <c r="IM154" s="108"/>
      <c r="IN154" s="108"/>
      <c r="IO154" s="108"/>
      <c r="IP154" s="108"/>
      <c r="IQ154" s="108"/>
      <c r="IR154" s="108"/>
      <c r="IS154" s="108"/>
      <c r="IT154" s="108"/>
      <c r="IU154" s="108"/>
      <c r="IV154" s="108"/>
      <c r="IW154" s="108"/>
      <c r="IX154" s="108"/>
      <c r="IY154" s="108"/>
      <c r="IZ154" s="108"/>
    </row>
    <row r="155" spans="1:260" s="111" customFormat="1" ht="20.100000000000001" customHeight="1">
      <c r="A155" s="27" t="s">
        <v>113</v>
      </c>
      <c r="B155" s="27" t="s">
        <v>112</v>
      </c>
      <c r="C155" s="30">
        <v>136</v>
      </c>
      <c r="D155" s="27" t="s">
        <v>42</v>
      </c>
      <c r="E155" s="33">
        <v>1100</v>
      </c>
      <c r="F155" s="26">
        <f t="shared" si="37"/>
        <v>149600</v>
      </c>
      <c r="G155" s="33"/>
      <c r="H155" s="33"/>
      <c r="I155" s="33"/>
      <c r="J155" s="33"/>
      <c r="K155" s="28">
        <f t="shared" si="26"/>
        <v>1100</v>
      </c>
      <c r="L155" s="26">
        <f t="shared" si="38"/>
        <v>149600</v>
      </c>
      <c r="M155" s="53" t="s">
        <v>43</v>
      </c>
      <c r="N155" s="386">
        <f t="shared" si="39"/>
        <v>149600</v>
      </c>
      <c r="O155" s="444">
        <f t="shared" si="40"/>
        <v>5.9999999999999995E-4</v>
      </c>
      <c r="P155" s="54"/>
      <c r="Q155" s="53"/>
      <c r="R155" s="387">
        <v>1792840</v>
      </c>
      <c r="S155" s="388">
        <f t="shared" si="41"/>
        <v>-1643240</v>
      </c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  <c r="AN155" s="108"/>
      <c r="AO155" s="108"/>
      <c r="AP155" s="108"/>
      <c r="AQ155" s="108"/>
      <c r="AR155" s="108"/>
      <c r="AS155" s="108"/>
      <c r="AT155" s="108"/>
      <c r="AU155" s="108"/>
      <c r="AV155" s="108"/>
      <c r="AW155" s="108"/>
      <c r="AX155" s="108"/>
      <c r="AY155" s="108"/>
      <c r="AZ155" s="108"/>
      <c r="BA155" s="108"/>
      <c r="BB155" s="108"/>
      <c r="BC155" s="108"/>
      <c r="BD155" s="108"/>
      <c r="BE155" s="108"/>
      <c r="BF155" s="108"/>
      <c r="BG155" s="108"/>
      <c r="BH155" s="108"/>
      <c r="BI155" s="108"/>
      <c r="BJ155" s="108"/>
      <c r="BK155" s="108"/>
      <c r="BL155" s="108"/>
      <c r="BM155" s="108"/>
      <c r="BN155" s="108"/>
      <c r="BO155" s="108"/>
      <c r="BP155" s="108"/>
      <c r="BQ155" s="108"/>
      <c r="BR155" s="108"/>
      <c r="BS155" s="108"/>
      <c r="BT155" s="108"/>
      <c r="BU155" s="108"/>
      <c r="BV155" s="108"/>
      <c r="BW155" s="108"/>
      <c r="BX155" s="108"/>
      <c r="BY155" s="108"/>
      <c r="BZ155" s="108"/>
      <c r="CA155" s="108"/>
      <c r="CB155" s="108"/>
      <c r="CC155" s="108"/>
      <c r="CD155" s="108"/>
      <c r="CE155" s="108"/>
      <c r="CF155" s="108"/>
      <c r="CG155" s="108"/>
      <c r="CH155" s="108"/>
      <c r="CI155" s="108"/>
      <c r="CJ155" s="108"/>
      <c r="CK155" s="108"/>
      <c r="CL155" s="108"/>
      <c r="CM155" s="108"/>
      <c r="CN155" s="108"/>
      <c r="CO155" s="108"/>
      <c r="CP155" s="108"/>
      <c r="CQ155" s="108"/>
      <c r="CR155" s="108"/>
      <c r="CS155" s="108"/>
      <c r="CT155" s="108"/>
      <c r="CU155" s="108"/>
      <c r="CV155" s="108"/>
      <c r="CW155" s="108"/>
      <c r="CX155" s="108"/>
      <c r="CY155" s="108"/>
      <c r="CZ155" s="108"/>
      <c r="DA155" s="108"/>
      <c r="DB155" s="108"/>
      <c r="DC155" s="108"/>
      <c r="DD155" s="108"/>
      <c r="DE155" s="108"/>
      <c r="DF155" s="108"/>
      <c r="DG155" s="108"/>
      <c r="DH155" s="108"/>
      <c r="DI155" s="108"/>
      <c r="DJ155" s="108"/>
      <c r="DK155" s="108"/>
      <c r="DL155" s="108"/>
      <c r="DM155" s="108"/>
      <c r="DN155" s="108"/>
      <c r="DO155" s="108"/>
      <c r="DP155" s="108"/>
      <c r="DQ155" s="108"/>
      <c r="DR155" s="108"/>
      <c r="DS155" s="108"/>
      <c r="DT155" s="108"/>
      <c r="DU155" s="108"/>
      <c r="DV155" s="108"/>
      <c r="DW155" s="108"/>
      <c r="DX155" s="108"/>
      <c r="DY155" s="108"/>
      <c r="DZ155" s="108"/>
      <c r="EA155" s="108"/>
      <c r="EB155" s="108"/>
      <c r="EC155" s="108"/>
      <c r="ED155" s="108"/>
      <c r="EE155" s="108"/>
      <c r="EF155" s="108"/>
      <c r="EG155" s="108"/>
      <c r="EH155" s="108"/>
      <c r="EI155" s="108"/>
      <c r="EJ155" s="108"/>
      <c r="EK155" s="108"/>
      <c r="EL155" s="108"/>
      <c r="EM155" s="108"/>
      <c r="EN155" s="108"/>
      <c r="EO155" s="108"/>
      <c r="EP155" s="108"/>
      <c r="EQ155" s="108"/>
      <c r="ER155" s="108"/>
      <c r="ES155" s="108"/>
      <c r="ET155" s="108"/>
      <c r="EU155" s="108"/>
      <c r="EV155" s="108"/>
      <c r="EW155" s="108"/>
      <c r="EX155" s="108"/>
      <c r="EY155" s="108"/>
      <c r="EZ155" s="108"/>
      <c r="FA155" s="108"/>
      <c r="FB155" s="108"/>
      <c r="FC155" s="108"/>
      <c r="FD155" s="108"/>
      <c r="FE155" s="108"/>
      <c r="FF155" s="108"/>
      <c r="FG155" s="108"/>
      <c r="FH155" s="108"/>
      <c r="FI155" s="108"/>
      <c r="FJ155" s="108"/>
      <c r="FK155" s="108"/>
      <c r="FL155" s="108"/>
      <c r="FM155" s="108"/>
      <c r="FN155" s="108"/>
      <c r="FO155" s="108"/>
      <c r="FP155" s="108"/>
      <c r="FQ155" s="108"/>
      <c r="FR155" s="108"/>
      <c r="FS155" s="108"/>
      <c r="FT155" s="108"/>
      <c r="FU155" s="108"/>
      <c r="FV155" s="108"/>
      <c r="FW155" s="108"/>
      <c r="FX155" s="108"/>
      <c r="FY155" s="108"/>
      <c r="FZ155" s="108"/>
      <c r="GA155" s="108"/>
      <c r="GB155" s="108"/>
      <c r="GC155" s="108"/>
      <c r="GD155" s="108"/>
      <c r="GE155" s="108"/>
      <c r="GF155" s="108"/>
      <c r="GG155" s="108"/>
      <c r="GH155" s="108"/>
      <c r="GI155" s="108"/>
      <c r="GJ155" s="108"/>
      <c r="GK155" s="108"/>
      <c r="GL155" s="108"/>
      <c r="GM155" s="108"/>
      <c r="GN155" s="108"/>
      <c r="GO155" s="108"/>
      <c r="GP155" s="108"/>
      <c r="GQ155" s="108"/>
      <c r="GR155" s="108"/>
      <c r="GS155" s="108"/>
      <c r="GT155" s="108"/>
      <c r="GU155" s="108"/>
      <c r="GV155" s="108"/>
      <c r="GW155" s="108"/>
      <c r="GX155" s="108"/>
      <c r="GY155" s="108"/>
      <c r="GZ155" s="108"/>
      <c r="HA155" s="108"/>
      <c r="HB155" s="108"/>
      <c r="HC155" s="108"/>
      <c r="HD155" s="108"/>
      <c r="HE155" s="108"/>
      <c r="HF155" s="108"/>
      <c r="HG155" s="108"/>
      <c r="HH155" s="108"/>
      <c r="HI155" s="108"/>
      <c r="HJ155" s="108"/>
      <c r="HK155" s="108"/>
      <c r="HL155" s="108"/>
      <c r="HM155" s="108"/>
      <c r="HN155" s="108"/>
      <c r="HO155" s="108"/>
      <c r="HP155" s="108"/>
      <c r="HQ155" s="108"/>
      <c r="HR155" s="108"/>
      <c r="HS155" s="108"/>
      <c r="HT155" s="108"/>
      <c r="HU155" s="108"/>
      <c r="HV155" s="108"/>
      <c r="HW155" s="108"/>
      <c r="HX155" s="108"/>
      <c r="HY155" s="108"/>
      <c r="HZ155" s="108"/>
      <c r="IA155" s="108"/>
      <c r="IB155" s="108"/>
      <c r="IC155" s="108"/>
      <c r="ID155" s="108"/>
      <c r="IE155" s="108"/>
      <c r="IF155" s="108"/>
      <c r="IG155" s="108"/>
      <c r="IH155" s="108"/>
      <c r="II155" s="108"/>
      <c r="IJ155" s="108"/>
      <c r="IK155" s="108"/>
      <c r="IL155" s="108"/>
      <c r="IM155" s="108"/>
      <c r="IN155" s="108"/>
      <c r="IO155" s="108"/>
      <c r="IP155" s="108"/>
      <c r="IQ155" s="108"/>
      <c r="IR155" s="108"/>
      <c r="IS155" s="108"/>
      <c r="IT155" s="108"/>
      <c r="IU155" s="108"/>
      <c r="IV155" s="108"/>
      <c r="IW155" s="108"/>
      <c r="IX155" s="108"/>
      <c r="IY155" s="108"/>
      <c r="IZ155" s="108"/>
    </row>
    <row r="156" spans="1:260" s="111" customFormat="1" ht="20.100000000000001" customHeight="1">
      <c r="A156" s="27" t="s">
        <v>114</v>
      </c>
      <c r="B156" s="27" t="s">
        <v>112</v>
      </c>
      <c r="C156" s="30">
        <v>56</v>
      </c>
      <c r="D156" s="27" t="s">
        <v>42</v>
      </c>
      <c r="E156" s="33">
        <v>750</v>
      </c>
      <c r="F156" s="26">
        <f t="shared" si="37"/>
        <v>42000</v>
      </c>
      <c r="G156" s="33"/>
      <c r="H156" s="33"/>
      <c r="I156" s="33"/>
      <c r="J156" s="33"/>
      <c r="K156" s="28">
        <f t="shared" si="26"/>
        <v>750</v>
      </c>
      <c r="L156" s="26">
        <f t="shared" si="38"/>
        <v>42000</v>
      </c>
      <c r="M156" s="53" t="s">
        <v>43</v>
      </c>
      <c r="N156" s="386">
        <f t="shared" si="39"/>
        <v>42000</v>
      </c>
      <c r="O156" s="444">
        <f t="shared" si="40"/>
        <v>2.0000000000000001E-4</v>
      </c>
      <c r="P156" s="54"/>
      <c r="Q156" s="53"/>
      <c r="R156" s="387">
        <v>166863</v>
      </c>
      <c r="S156" s="388">
        <f t="shared" si="41"/>
        <v>-124863</v>
      </c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  <c r="AN156" s="108"/>
      <c r="AO156" s="108"/>
      <c r="AP156" s="108"/>
      <c r="AQ156" s="108"/>
      <c r="AR156" s="108"/>
      <c r="AS156" s="108"/>
      <c r="AT156" s="108"/>
      <c r="AU156" s="108"/>
      <c r="AV156" s="108"/>
      <c r="AW156" s="108"/>
      <c r="AX156" s="108"/>
      <c r="AY156" s="108"/>
      <c r="AZ156" s="108"/>
      <c r="BA156" s="108"/>
      <c r="BB156" s="108"/>
      <c r="BC156" s="108"/>
      <c r="BD156" s="108"/>
      <c r="BE156" s="108"/>
      <c r="BF156" s="108"/>
      <c r="BG156" s="108"/>
      <c r="BH156" s="108"/>
      <c r="BI156" s="108"/>
      <c r="BJ156" s="108"/>
      <c r="BK156" s="108"/>
      <c r="BL156" s="108"/>
      <c r="BM156" s="108"/>
      <c r="BN156" s="108"/>
      <c r="BO156" s="108"/>
      <c r="BP156" s="108"/>
      <c r="BQ156" s="108"/>
      <c r="BR156" s="108"/>
      <c r="BS156" s="108"/>
      <c r="BT156" s="108"/>
      <c r="BU156" s="108"/>
      <c r="BV156" s="108"/>
      <c r="BW156" s="108"/>
      <c r="BX156" s="108"/>
      <c r="BY156" s="108"/>
      <c r="BZ156" s="108"/>
      <c r="CA156" s="108"/>
      <c r="CB156" s="108"/>
      <c r="CC156" s="108"/>
      <c r="CD156" s="108"/>
      <c r="CE156" s="108"/>
      <c r="CF156" s="108"/>
      <c r="CG156" s="108"/>
      <c r="CH156" s="108"/>
      <c r="CI156" s="108"/>
      <c r="CJ156" s="108"/>
      <c r="CK156" s="108"/>
      <c r="CL156" s="108"/>
      <c r="CM156" s="108"/>
      <c r="CN156" s="108"/>
      <c r="CO156" s="108"/>
      <c r="CP156" s="108"/>
      <c r="CQ156" s="108"/>
      <c r="CR156" s="108"/>
      <c r="CS156" s="108"/>
      <c r="CT156" s="108"/>
      <c r="CU156" s="108"/>
      <c r="CV156" s="108"/>
      <c r="CW156" s="108"/>
      <c r="CX156" s="108"/>
      <c r="CY156" s="108"/>
      <c r="CZ156" s="108"/>
      <c r="DA156" s="108"/>
      <c r="DB156" s="108"/>
      <c r="DC156" s="108"/>
      <c r="DD156" s="108"/>
      <c r="DE156" s="108"/>
      <c r="DF156" s="108"/>
      <c r="DG156" s="108"/>
      <c r="DH156" s="108"/>
      <c r="DI156" s="108"/>
      <c r="DJ156" s="108"/>
      <c r="DK156" s="108"/>
      <c r="DL156" s="108"/>
      <c r="DM156" s="108"/>
      <c r="DN156" s="108"/>
      <c r="DO156" s="108"/>
      <c r="DP156" s="108"/>
      <c r="DQ156" s="108"/>
      <c r="DR156" s="108"/>
      <c r="DS156" s="108"/>
      <c r="DT156" s="108"/>
      <c r="DU156" s="108"/>
      <c r="DV156" s="108"/>
      <c r="DW156" s="108"/>
      <c r="DX156" s="108"/>
      <c r="DY156" s="108"/>
      <c r="DZ156" s="108"/>
      <c r="EA156" s="108"/>
      <c r="EB156" s="108"/>
      <c r="EC156" s="108"/>
      <c r="ED156" s="108"/>
      <c r="EE156" s="108"/>
      <c r="EF156" s="108"/>
      <c r="EG156" s="108"/>
      <c r="EH156" s="108"/>
      <c r="EI156" s="108"/>
      <c r="EJ156" s="108"/>
      <c r="EK156" s="108"/>
      <c r="EL156" s="108"/>
      <c r="EM156" s="108"/>
      <c r="EN156" s="108"/>
      <c r="EO156" s="108"/>
      <c r="EP156" s="108"/>
      <c r="EQ156" s="108"/>
      <c r="ER156" s="108"/>
      <c r="ES156" s="108"/>
      <c r="ET156" s="108"/>
      <c r="EU156" s="108"/>
      <c r="EV156" s="108"/>
      <c r="EW156" s="108"/>
      <c r="EX156" s="108"/>
      <c r="EY156" s="108"/>
      <c r="EZ156" s="108"/>
      <c r="FA156" s="108"/>
      <c r="FB156" s="108"/>
      <c r="FC156" s="108"/>
      <c r="FD156" s="108"/>
      <c r="FE156" s="108"/>
      <c r="FF156" s="108"/>
      <c r="FG156" s="108"/>
      <c r="FH156" s="108"/>
      <c r="FI156" s="108"/>
      <c r="FJ156" s="108"/>
      <c r="FK156" s="108"/>
      <c r="FL156" s="108"/>
      <c r="FM156" s="108"/>
      <c r="FN156" s="108"/>
      <c r="FO156" s="108"/>
      <c r="FP156" s="108"/>
      <c r="FQ156" s="108"/>
      <c r="FR156" s="108"/>
      <c r="FS156" s="108"/>
      <c r="FT156" s="108"/>
      <c r="FU156" s="108"/>
      <c r="FV156" s="108"/>
      <c r="FW156" s="108"/>
      <c r="FX156" s="108"/>
      <c r="FY156" s="108"/>
      <c r="FZ156" s="108"/>
      <c r="GA156" s="108"/>
      <c r="GB156" s="108"/>
      <c r="GC156" s="108"/>
      <c r="GD156" s="108"/>
      <c r="GE156" s="108"/>
      <c r="GF156" s="108"/>
      <c r="GG156" s="108"/>
      <c r="GH156" s="108"/>
      <c r="GI156" s="108"/>
      <c r="GJ156" s="108"/>
      <c r="GK156" s="108"/>
      <c r="GL156" s="108"/>
      <c r="GM156" s="108"/>
      <c r="GN156" s="108"/>
      <c r="GO156" s="108"/>
      <c r="GP156" s="108"/>
      <c r="GQ156" s="108"/>
      <c r="GR156" s="108"/>
      <c r="GS156" s="108"/>
      <c r="GT156" s="108"/>
      <c r="GU156" s="108"/>
      <c r="GV156" s="108"/>
      <c r="GW156" s="108"/>
      <c r="GX156" s="108"/>
      <c r="GY156" s="108"/>
      <c r="GZ156" s="108"/>
      <c r="HA156" s="108"/>
      <c r="HB156" s="108"/>
      <c r="HC156" s="108"/>
      <c r="HD156" s="108"/>
      <c r="HE156" s="108"/>
      <c r="HF156" s="108"/>
      <c r="HG156" s="108"/>
      <c r="HH156" s="108"/>
      <c r="HI156" s="108"/>
      <c r="HJ156" s="108"/>
      <c r="HK156" s="108"/>
      <c r="HL156" s="108"/>
      <c r="HM156" s="108"/>
      <c r="HN156" s="108"/>
      <c r="HO156" s="108"/>
      <c r="HP156" s="108"/>
      <c r="HQ156" s="108"/>
      <c r="HR156" s="108"/>
      <c r="HS156" s="108"/>
      <c r="HT156" s="108"/>
      <c r="HU156" s="108"/>
      <c r="HV156" s="108"/>
      <c r="HW156" s="108"/>
      <c r="HX156" s="108"/>
      <c r="HY156" s="108"/>
      <c r="HZ156" s="108"/>
      <c r="IA156" s="108"/>
      <c r="IB156" s="108"/>
      <c r="IC156" s="108"/>
      <c r="ID156" s="108"/>
      <c r="IE156" s="108"/>
      <c r="IF156" s="108"/>
      <c r="IG156" s="108"/>
      <c r="IH156" s="108"/>
      <c r="II156" s="108"/>
      <c r="IJ156" s="108"/>
      <c r="IK156" s="108"/>
      <c r="IL156" s="108"/>
      <c r="IM156" s="108"/>
      <c r="IN156" s="108"/>
      <c r="IO156" s="108"/>
      <c r="IP156" s="108"/>
      <c r="IQ156" s="108"/>
      <c r="IR156" s="108"/>
      <c r="IS156" s="108"/>
      <c r="IT156" s="108"/>
      <c r="IU156" s="108"/>
      <c r="IV156" s="108"/>
      <c r="IW156" s="108"/>
      <c r="IX156" s="108"/>
      <c r="IY156" s="108"/>
      <c r="IZ156" s="108"/>
    </row>
    <row r="157" spans="1:260" s="111" customFormat="1" ht="20.100000000000001" customHeight="1">
      <c r="A157" s="27" t="s">
        <v>115</v>
      </c>
      <c r="B157" s="27" t="s">
        <v>112</v>
      </c>
      <c r="C157" s="30">
        <v>16</v>
      </c>
      <c r="D157" s="27" t="s">
        <v>42</v>
      </c>
      <c r="E157" s="33">
        <v>550</v>
      </c>
      <c r="F157" s="26">
        <f t="shared" si="37"/>
        <v>8800</v>
      </c>
      <c r="G157" s="33"/>
      <c r="H157" s="33"/>
      <c r="I157" s="33"/>
      <c r="J157" s="33"/>
      <c r="K157" s="28">
        <f t="shared" si="26"/>
        <v>550</v>
      </c>
      <c r="L157" s="26">
        <f t="shared" si="38"/>
        <v>8800</v>
      </c>
      <c r="M157" s="53" t="s">
        <v>43</v>
      </c>
      <c r="N157" s="386">
        <f t="shared" si="39"/>
        <v>8800</v>
      </c>
      <c r="O157" s="444">
        <f t="shared" si="40"/>
        <v>0</v>
      </c>
      <c r="P157" s="54"/>
      <c r="Q157" s="53"/>
      <c r="R157" s="387"/>
      <c r="S157" s="388">
        <f t="shared" si="41"/>
        <v>8800</v>
      </c>
      <c r="T157" s="108"/>
      <c r="U157" s="108"/>
      <c r="V157" s="108"/>
      <c r="W157" s="108"/>
      <c r="X157" s="108"/>
      <c r="Y157" s="108"/>
      <c r="Z157" s="108"/>
      <c r="AA157" s="108"/>
      <c r="AB157" s="108"/>
      <c r="AC157" s="108"/>
      <c r="AD157" s="108"/>
      <c r="AE157" s="108"/>
      <c r="AF157" s="108"/>
      <c r="AG157" s="108"/>
      <c r="AH157" s="108"/>
      <c r="AI157" s="108"/>
      <c r="AJ157" s="108"/>
      <c r="AK157" s="108"/>
      <c r="AL157" s="108"/>
      <c r="AM157" s="108"/>
      <c r="AN157" s="108"/>
      <c r="AO157" s="108"/>
      <c r="AP157" s="108"/>
      <c r="AQ157" s="108"/>
      <c r="AR157" s="108"/>
      <c r="AS157" s="108"/>
      <c r="AT157" s="108"/>
      <c r="AU157" s="108"/>
      <c r="AV157" s="108"/>
      <c r="AW157" s="108"/>
      <c r="AX157" s="108"/>
      <c r="AY157" s="108"/>
      <c r="AZ157" s="108"/>
      <c r="BA157" s="108"/>
      <c r="BB157" s="108"/>
      <c r="BC157" s="108"/>
      <c r="BD157" s="108"/>
      <c r="BE157" s="108"/>
      <c r="BF157" s="108"/>
      <c r="BG157" s="108"/>
      <c r="BH157" s="108"/>
      <c r="BI157" s="108"/>
      <c r="BJ157" s="108"/>
      <c r="BK157" s="108"/>
      <c r="BL157" s="108"/>
      <c r="BM157" s="108"/>
      <c r="BN157" s="108"/>
      <c r="BO157" s="108"/>
      <c r="BP157" s="108"/>
      <c r="BQ157" s="108"/>
      <c r="BR157" s="108"/>
      <c r="BS157" s="108"/>
      <c r="BT157" s="108"/>
      <c r="BU157" s="108"/>
      <c r="BV157" s="108"/>
      <c r="BW157" s="108"/>
      <c r="BX157" s="108"/>
      <c r="BY157" s="108"/>
      <c r="BZ157" s="108"/>
      <c r="CA157" s="108"/>
      <c r="CB157" s="108"/>
      <c r="CC157" s="108"/>
      <c r="CD157" s="108"/>
      <c r="CE157" s="108"/>
      <c r="CF157" s="108"/>
      <c r="CG157" s="108"/>
      <c r="CH157" s="108"/>
      <c r="CI157" s="108"/>
      <c r="CJ157" s="108"/>
      <c r="CK157" s="108"/>
      <c r="CL157" s="108"/>
      <c r="CM157" s="108"/>
      <c r="CN157" s="108"/>
      <c r="CO157" s="108"/>
      <c r="CP157" s="108"/>
      <c r="CQ157" s="108"/>
      <c r="CR157" s="108"/>
      <c r="CS157" s="108"/>
      <c r="CT157" s="108"/>
      <c r="CU157" s="108"/>
      <c r="CV157" s="108"/>
      <c r="CW157" s="108"/>
      <c r="CX157" s="108"/>
      <c r="CY157" s="108"/>
      <c r="CZ157" s="108"/>
      <c r="DA157" s="108"/>
      <c r="DB157" s="108"/>
      <c r="DC157" s="108"/>
      <c r="DD157" s="108"/>
      <c r="DE157" s="108"/>
      <c r="DF157" s="108"/>
      <c r="DG157" s="108"/>
      <c r="DH157" s="108"/>
      <c r="DI157" s="108"/>
      <c r="DJ157" s="108"/>
      <c r="DK157" s="108"/>
      <c r="DL157" s="108"/>
      <c r="DM157" s="108"/>
      <c r="DN157" s="108"/>
      <c r="DO157" s="108"/>
      <c r="DP157" s="108"/>
      <c r="DQ157" s="108"/>
      <c r="DR157" s="108"/>
      <c r="DS157" s="108"/>
      <c r="DT157" s="108"/>
      <c r="DU157" s="108"/>
      <c r="DV157" s="108"/>
      <c r="DW157" s="108"/>
      <c r="DX157" s="108"/>
      <c r="DY157" s="108"/>
      <c r="DZ157" s="108"/>
      <c r="EA157" s="108"/>
      <c r="EB157" s="108"/>
      <c r="EC157" s="108"/>
      <c r="ED157" s="108"/>
      <c r="EE157" s="108"/>
      <c r="EF157" s="108"/>
      <c r="EG157" s="108"/>
      <c r="EH157" s="108"/>
      <c r="EI157" s="108"/>
      <c r="EJ157" s="108"/>
      <c r="EK157" s="108"/>
      <c r="EL157" s="108"/>
      <c r="EM157" s="108"/>
      <c r="EN157" s="108"/>
      <c r="EO157" s="108"/>
      <c r="EP157" s="108"/>
      <c r="EQ157" s="108"/>
      <c r="ER157" s="108"/>
      <c r="ES157" s="108"/>
      <c r="ET157" s="108"/>
      <c r="EU157" s="108"/>
      <c r="EV157" s="108"/>
      <c r="EW157" s="108"/>
      <c r="EX157" s="108"/>
      <c r="EY157" s="108"/>
      <c r="EZ157" s="108"/>
      <c r="FA157" s="108"/>
      <c r="FB157" s="108"/>
      <c r="FC157" s="108"/>
      <c r="FD157" s="108"/>
      <c r="FE157" s="108"/>
      <c r="FF157" s="108"/>
      <c r="FG157" s="108"/>
      <c r="FH157" s="108"/>
      <c r="FI157" s="108"/>
      <c r="FJ157" s="108"/>
      <c r="FK157" s="108"/>
      <c r="FL157" s="108"/>
      <c r="FM157" s="108"/>
      <c r="FN157" s="108"/>
      <c r="FO157" s="108"/>
      <c r="FP157" s="108"/>
      <c r="FQ157" s="108"/>
      <c r="FR157" s="108"/>
      <c r="FS157" s="108"/>
      <c r="FT157" s="108"/>
      <c r="FU157" s="108"/>
      <c r="FV157" s="108"/>
      <c r="FW157" s="108"/>
      <c r="FX157" s="108"/>
      <c r="FY157" s="108"/>
      <c r="FZ157" s="108"/>
      <c r="GA157" s="108"/>
      <c r="GB157" s="108"/>
      <c r="GC157" s="108"/>
      <c r="GD157" s="108"/>
      <c r="GE157" s="108"/>
      <c r="GF157" s="108"/>
      <c r="GG157" s="108"/>
      <c r="GH157" s="108"/>
      <c r="GI157" s="108"/>
      <c r="GJ157" s="108"/>
      <c r="GK157" s="108"/>
      <c r="GL157" s="108"/>
      <c r="GM157" s="108"/>
      <c r="GN157" s="108"/>
      <c r="GO157" s="108"/>
      <c r="GP157" s="108"/>
      <c r="GQ157" s="108"/>
      <c r="GR157" s="108"/>
      <c r="GS157" s="108"/>
      <c r="GT157" s="108"/>
      <c r="GU157" s="108"/>
      <c r="GV157" s="108"/>
      <c r="GW157" s="108"/>
      <c r="GX157" s="108"/>
      <c r="GY157" s="108"/>
      <c r="GZ157" s="108"/>
      <c r="HA157" s="108"/>
      <c r="HB157" s="108"/>
      <c r="HC157" s="108"/>
      <c r="HD157" s="108"/>
      <c r="HE157" s="108"/>
      <c r="HF157" s="108"/>
      <c r="HG157" s="108"/>
      <c r="HH157" s="108"/>
      <c r="HI157" s="108"/>
      <c r="HJ157" s="108"/>
      <c r="HK157" s="108"/>
      <c r="HL157" s="108"/>
      <c r="HM157" s="108"/>
      <c r="HN157" s="108"/>
      <c r="HO157" s="108"/>
      <c r="HP157" s="108"/>
      <c r="HQ157" s="108"/>
      <c r="HR157" s="108"/>
      <c r="HS157" s="108"/>
      <c r="HT157" s="108"/>
      <c r="HU157" s="108"/>
      <c r="HV157" s="108"/>
      <c r="HW157" s="108"/>
      <c r="HX157" s="108"/>
      <c r="HY157" s="108"/>
      <c r="HZ157" s="108"/>
      <c r="IA157" s="108"/>
      <c r="IB157" s="108"/>
      <c r="IC157" s="108"/>
      <c r="ID157" s="108"/>
      <c r="IE157" s="108"/>
      <c r="IF157" s="108"/>
      <c r="IG157" s="108"/>
      <c r="IH157" s="108"/>
      <c r="II157" s="108"/>
      <c r="IJ157" s="108"/>
      <c r="IK157" s="108"/>
      <c r="IL157" s="108"/>
      <c r="IM157" s="108"/>
      <c r="IN157" s="108"/>
      <c r="IO157" s="108"/>
      <c r="IP157" s="108"/>
      <c r="IQ157" s="108"/>
      <c r="IR157" s="108"/>
      <c r="IS157" s="108"/>
      <c r="IT157" s="108"/>
      <c r="IU157" s="108"/>
      <c r="IV157" s="108"/>
      <c r="IW157" s="108"/>
      <c r="IX157" s="108"/>
      <c r="IY157" s="108"/>
      <c r="IZ157" s="108"/>
    </row>
    <row r="158" spans="1:260" s="111" customFormat="1" ht="20.100000000000001" customHeight="1">
      <c r="A158" s="27" t="s">
        <v>116</v>
      </c>
      <c r="B158" s="27" t="s">
        <v>117</v>
      </c>
      <c r="C158" s="30">
        <v>1272</v>
      </c>
      <c r="D158" s="27" t="s">
        <v>67</v>
      </c>
      <c r="E158" s="33">
        <v>1120</v>
      </c>
      <c r="F158" s="36">
        <f t="shared" si="37"/>
        <v>1424640</v>
      </c>
      <c r="G158" s="33"/>
      <c r="H158" s="33"/>
      <c r="I158" s="33"/>
      <c r="J158" s="33"/>
      <c r="K158" s="28">
        <f t="shared" si="26"/>
        <v>1120</v>
      </c>
      <c r="L158" s="26">
        <f t="shared" si="38"/>
        <v>1424640</v>
      </c>
      <c r="M158" s="53" t="s">
        <v>43</v>
      </c>
      <c r="N158" s="386">
        <f t="shared" si="39"/>
        <v>1424640</v>
      </c>
      <c r="O158" s="444">
        <f t="shared" si="40"/>
        <v>5.7000000000000002E-3</v>
      </c>
      <c r="P158" s="54"/>
      <c r="Q158" s="53"/>
      <c r="R158" s="387"/>
      <c r="S158" s="388">
        <f t="shared" si="41"/>
        <v>1424640</v>
      </c>
      <c r="T158" s="108"/>
      <c r="U158" s="108"/>
      <c r="V158" s="108"/>
      <c r="W158" s="108"/>
      <c r="X158" s="108"/>
      <c r="Y158" s="108"/>
      <c r="Z158" s="108"/>
      <c r="AA158" s="108"/>
      <c r="AB158" s="108"/>
      <c r="AC158" s="108"/>
      <c r="AD158" s="108"/>
      <c r="AE158" s="108"/>
      <c r="AF158" s="108"/>
      <c r="AG158" s="108"/>
      <c r="AH158" s="108"/>
      <c r="AI158" s="108"/>
      <c r="AJ158" s="108"/>
      <c r="AK158" s="108"/>
      <c r="AL158" s="108"/>
      <c r="AM158" s="108"/>
      <c r="AN158" s="108"/>
      <c r="AO158" s="108"/>
      <c r="AP158" s="108"/>
      <c r="AQ158" s="108"/>
      <c r="AR158" s="108"/>
      <c r="AS158" s="108"/>
      <c r="AT158" s="108"/>
      <c r="AU158" s="108"/>
      <c r="AV158" s="108"/>
      <c r="AW158" s="108"/>
      <c r="AX158" s="108"/>
      <c r="AY158" s="108"/>
      <c r="AZ158" s="108"/>
      <c r="BA158" s="108"/>
      <c r="BB158" s="108"/>
      <c r="BC158" s="108"/>
      <c r="BD158" s="108"/>
      <c r="BE158" s="108"/>
      <c r="BF158" s="108"/>
      <c r="BG158" s="108"/>
      <c r="BH158" s="108"/>
      <c r="BI158" s="108"/>
      <c r="BJ158" s="108"/>
      <c r="BK158" s="108"/>
      <c r="BL158" s="108"/>
      <c r="BM158" s="108"/>
      <c r="BN158" s="108"/>
      <c r="BO158" s="108"/>
      <c r="BP158" s="108"/>
      <c r="BQ158" s="108"/>
      <c r="BR158" s="108"/>
      <c r="BS158" s="108"/>
      <c r="BT158" s="108"/>
      <c r="BU158" s="108"/>
      <c r="BV158" s="108"/>
      <c r="BW158" s="108"/>
      <c r="BX158" s="108"/>
      <c r="BY158" s="108"/>
      <c r="BZ158" s="108"/>
      <c r="CA158" s="108"/>
      <c r="CB158" s="108"/>
      <c r="CC158" s="108"/>
      <c r="CD158" s="108"/>
      <c r="CE158" s="108"/>
      <c r="CF158" s="108"/>
      <c r="CG158" s="108"/>
      <c r="CH158" s="108"/>
      <c r="CI158" s="108"/>
      <c r="CJ158" s="108"/>
      <c r="CK158" s="108"/>
      <c r="CL158" s="108"/>
      <c r="CM158" s="108"/>
      <c r="CN158" s="108"/>
      <c r="CO158" s="108"/>
      <c r="CP158" s="108"/>
      <c r="CQ158" s="108"/>
      <c r="CR158" s="108"/>
      <c r="CS158" s="108"/>
      <c r="CT158" s="108"/>
      <c r="CU158" s="108"/>
      <c r="CV158" s="108"/>
      <c r="CW158" s="108"/>
      <c r="CX158" s="108"/>
      <c r="CY158" s="108"/>
      <c r="CZ158" s="108"/>
      <c r="DA158" s="108"/>
      <c r="DB158" s="108"/>
      <c r="DC158" s="108"/>
      <c r="DD158" s="108"/>
      <c r="DE158" s="108"/>
      <c r="DF158" s="108"/>
      <c r="DG158" s="108"/>
      <c r="DH158" s="108"/>
      <c r="DI158" s="108"/>
      <c r="DJ158" s="108"/>
      <c r="DK158" s="108"/>
      <c r="DL158" s="108"/>
      <c r="DM158" s="108"/>
      <c r="DN158" s="108"/>
      <c r="DO158" s="108"/>
      <c r="DP158" s="108"/>
      <c r="DQ158" s="108"/>
      <c r="DR158" s="108"/>
      <c r="DS158" s="108"/>
      <c r="DT158" s="108"/>
      <c r="DU158" s="108"/>
      <c r="DV158" s="108"/>
      <c r="DW158" s="108"/>
      <c r="DX158" s="108"/>
      <c r="DY158" s="108"/>
      <c r="DZ158" s="108"/>
      <c r="EA158" s="108"/>
      <c r="EB158" s="108"/>
      <c r="EC158" s="108"/>
      <c r="ED158" s="108"/>
      <c r="EE158" s="108"/>
      <c r="EF158" s="108"/>
      <c r="EG158" s="108"/>
      <c r="EH158" s="108"/>
      <c r="EI158" s="108"/>
      <c r="EJ158" s="108"/>
      <c r="EK158" s="108"/>
      <c r="EL158" s="108"/>
      <c r="EM158" s="108"/>
      <c r="EN158" s="108"/>
      <c r="EO158" s="108"/>
      <c r="EP158" s="108"/>
      <c r="EQ158" s="108"/>
      <c r="ER158" s="108"/>
      <c r="ES158" s="108"/>
      <c r="ET158" s="108"/>
      <c r="EU158" s="108"/>
      <c r="EV158" s="108"/>
      <c r="EW158" s="108"/>
      <c r="EX158" s="108"/>
      <c r="EY158" s="108"/>
      <c r="EZ158" s="108"/>
      <c r="FA158" s="108"/>
      <c r="FB158" s="108"/>
      <c r="FC158" s="108"/>
      <c r="FD158" s="108"/>
      <c r="FE158" s="108"/>
      <c r="FF158" s="108"/>
      <c r="FG158" s="108"/>
      <c r="FH158" s="108"/>
      <c r="FI158" s="108"/>
      <c r="FJ158" s="108"/>
      <c r="FK158" s="108"/>
      <c r="FL158" s="108"/>
      <c r="FM158" s="108"/>
      <c r="FN158" s="108"/>
      <c r="FO158" s="108"/>
      <c r="FP158" s="108"/>
      <c r="FQ158" s="108"/>
      <c r="FR158" s="108"/>
      <c r="FS158" s="108"/>
      <c r="FT158" s="108"/>
      <c r="FU158" s="108"/>
      <c r="FV158" s="108"/>
      <c r="FW158" s="108"/>
      <c r="FX158" s="108"/>
      <c r="FY158" s="108"/>
      <c r="FZ158" s="108"/>
      <c r="GA158" s="108"/>
      <c r="GB158" s="108"/>
      <c r="GC158" s="108"/>
      <c r="GD158" s="108"/>
      <c r="GE158" s="108"/>
      <c r="GF158" s="108"/>
      <c r="GG158" s="108"/>
      <c r="GH158" s="108"/>
      <c r="GI158" s="108"/>
      <c r="GJ158" s="108"/>
      <c r="GK158" s="108"/>
      <c r="GL158" s="108"/>
      <c r="GM158" s="108"/>
      <c r="GN158" s="108"/>
      <c r="GO158" s="108"/>
      <c r="GP158" s="108"/>
      <c r="GQ158" s="108"/>
      <c r="GR158" s="108"/>
      <c r="GS158" s="108"/>
      <c r="GT158" s="108"/>
      <c r="GU158" s="108"/>
      <c r="GV158" s="108"/>
      <c r="GW158" s="108"/>
      <c r="GX158" s="108"/>
      <c r="GY158" s="108"/>
      <c r="GZ158" s="108"/>
      <c r="HA158" s="108"/>
      <c r="HB158" s="108"/>
      <c r="HC158" s="108"/>
      <c r="HD158" s="108"/>
      <c r="HE158" s="108"/>
      <c r="HF158" s="108"/>
      <c r="HG158" s="108"/>
      <c r="HH158" s="108"/>
      <c r="HI158" s="108"/>
      <c r="HJ158" s="108"/>
      <c r="HK158" s="108"/>
      <c r="HL158" s="108"/>
      <c r="HM158" s="108"/>
      <c r="HN158" s="108"/>
      <c r="HO158" s="108"/>
      <c r="HP158" s="108"/>
      <c r="HQ158" s="108"/>
      <c r="HR158" s="108"/>
      <c r="HS158" s="108"/>
      <c r="HT158" s="108"/>
      <c r="HU158" s="108"/>
      <c r="HV158" s="108"/>
      <c r="HW158" s="108"/>
      <c r="HX158" s="108"/>
      <c r="HY158" s="108"/>
      <c r="HZ158" s="108"/>
      <c r="IA158" s="108"/>
      <c r="IB158" s="108"/>
      <c r="IC158" s="108"/>
      <c r="ID158" s="108"/>
      <c r="IE158" s="108"/>
      <c r="IF158" s="108"/>
      <c r="IG158" s="108"/>
      <c r="IH158" s="108"/>
      <c r="II158" s="108"/>
      <c r="IJ158" s="108"/>
      <c r="IK158" s="108"/>
      <c r="IL158" s="108"/>
      <c r="IM158" s="108"/>
      <c r="IN158" s="108"/>
      <c r="IO158" s="108"/>
      <c r="IP158" s="108"/>
      <c r="IQ158" s="108"/>
      <c r="IR158" s="108"/>
      <c r="IS158" s="108"/>
      <c r="IT158" s="108"/>
      <c r="IU158" s="108"/>
      <c r="IV158" s="108"/>
      <c r="IW158" s="108"/>
      <c r="IX158" s="108"/>
      <c r="IY158" s="108"/>
      <c r="IZ158" s="108"/>
    </row>
    <row r="159" spans="1:260" s="111" customFormat="1" ht="20.100000000000001" customHeight="1">
      <c r="A159" s="27" t="s">
        <v>118</v>
      </c>
      <c r="B159" s="27" t="s">
        <v>119</v>
      </c>
      <c r="C159" s="30">
        <v>1088</v>
      </c>
      <c r="D159" s="27" t="s">
        <v>67</v>
      </c>
      <c r="E159" s="33">
        <v>750</v>
      </c>
      <c r="F159" s="26">
        <f t="shared" si="37"/>
        <v>816000</v>
      </c>
      <c r="G159" s="33"/>
      <c r="H159" s="33"/>
      <c r="I159" s="33"/>
      <c r="J159" s="33"/>
      <c r="K159" s="28">
        <f t="shared" si="26"/>
        <v>750</v>
      </c>
      <c r="L159" s="26">
        <f t="shared" si="38"/>
        <v>816000</v>
      </c>
      <c r="M159" s="53" t="s">
        <v>43</v>
      </c>
      <c r="N159" s="386">
        <f t="shared" si="39"/>
        <v>816000</v>
      </c>
      <c r="O159" s="444">
        <f t="shared" si="40"/>
        <v>3.2000000000000002E-3</v>
      </c>
      <c r="P159" s="54"/>
      <c r="Q159" s="53"/>
      <c r="R159" s="387"/>
      <c r="S159" s="388">
        <f t="shared" si="41"/>
        <v>816000</v>
      </c>
      <c r="T159" s="108"/>
      <c r="U159" s="108"/>
      <c r="V159" s="108"/>
      <c r="W159" s="108"/>
      <c r="X159" s="108"/>
      <c r="Y159" s="108"/>
      <c r="Z159" s="108"/>
      <c r="AA159" s="108"/>
      <c r="AB159" s="108"/>
      <c r="AC159" s="108"/>
      <c r="AD159" s="108"/>
      <c r="AE159" s="108"/>
      <c r="AF159" s="108"/>
      <c r="AG159" s="108"/>
      <c r="AH159" s="108"/>
      <c r="AI159" s="108"/>
      <c r="AJ159" s="108"/>
      <c r="AK159" s="108"/>
      <c r="AL159" s="108"/>
      <c r="AM159" s="108"/>
      <c r="AN159" s="108"/>
      <c r="AO159" s="108"/>
      <c r="AP159" s="108"/>
      <c r="AQ159" s="108"/>
      <c r="AR159" s="108"/>
      <c r="AS159" s="108"/>
      <c r="AT159" s="108"/>
      <c r="AU159" s="108"/>
      <c r="AV159" s="108"/>
      <c r="AW159" s="108"/>
      <c r="AX159" s="108"/>
      <c r="AY159" s="108"/>
      <c r="AZ159" s="108"/>
      <c r="BA159" s="108"/>
      <c r="BB159" s="108"/>
      <c r="BC159" s="108"/>
      <c r="BD159" s="108"/>
      <c r="BE159" s="108"/>
      <c r="BF159" s="108"/>
      <c r="BG159" s="108"/>
      <c r="BH159" s="108"/>
      <c r="BI159" s="108"/>
      <c r="BJ159" s="108"/>
      <c r="BK159" s="108"/>
      <c r="BL159" s="108"/>
      <c r="BM159" s="108"/>
      <c r="BN159" s="108"/>
      <c r="BO159" s="108"/>
      <c r="BP159" s="108"/>
      <c r="BQ159" s="108"/>
      <c r="BR159" s="108"/>
      <c r="BS159" s="108"/>
      <c r="BT159" s="108"/>
      <c r="BU159" s="108"/>
      <c r="BV159" s="108"/>
      <c r="BW159" s="108"/>
      <c r="BX159" s="108"/>
      <c r="BY159" s="108"/>
      <c r="BZ159" s="108"/>
      <c r="CA159" s="108"/>
      <c r="CB159" s="108"/>
      <c r="CC159" s="108"/>
      <c r="CD159" s="108"/>
      <c r="CE159" s="108"/>
      <c r="CF159" s="108"/>
      <c r="CG159" s="108"/>
      <c r="CH159" s="108"/>
      <c r="CI159" s="108"/>
      <c r="CJ159" s="108"/>
      <c r="CK159" s="108"/>
      <c r="CL159" s="108"/>
      <c r="CM159" s="108"/>
      <c r="CN159" s="108"/>
      <c r="CO159" s="108"/>
      <c r="CP159" s="108"/>
      <c r="CQ159" s="108"/>
      <c r="CR159" s="108"/>
      <c r="CS159" s="108"/>
      <c r="CT159" s="108"/>
      <c r="CU159" s="108"/>
      <c r="CV159" s="108"/>
      <c r="CW159" s="108"/>
      <c r="CX159" s="108"/>
      <c r="CY159" s="108"/>
      <c r="CZ159" s="108"/>
      <c r="DA159" s="108"/>
      <c r="DB159" s="108"/>
      <c r="DC159" s="108"/>
      <c r="DD159" s="108"/>
      <c r="DE159" s="108"/>
      <c r="DF159" s="108"/>
      <c r="DG159" s="108"/>
      <c r="DH159" s="108"/>
      <c r="DI159" s="108"/>
      <c r="DJ159" s="108"/>
      <c r="DK159" s="108"/>
      <c r="DL159" s="108"/>
      <c r="DM159" s="108"/>
      <c r="DN159" s="108"/>
      <c r="DO159" s="108"/>
      <c r="DP159" s="108"/>
      <c r="DQ159" s="108"/>
      <c r="DR159" s="108"/>
      <c r="DS159" s="108"/>
      <c r="DT159" s="108"/>
      <c r="DU159" s="108"/>
      <c r="DV159" s="108"/>
      <c r="DW159" s="108"/>
      <c r="DX159" s="108"/>
      <c r="DY159" s="108"/>
      <c r="DZ159" s="108"/>
      <c r="EA159" s="108"/>
      <c r="EB159" s="108"/>
      <c r="EC159" s="108"/>
      <c r="ED159" s="108"/>
      <c r="EE159" s="108"/>
      <c r="EF159" s="108"/>
      <c r="EG159" s="108"/>
      <c r="EH159" s="108"/>
      <c r="EI159" s="108"/>
      <c r="EJ159" s="108"/>
      <c r="EK159" s="108"/>
      <c r="EL159" s="108"/>
      <c r="EM159" s="108"/>
      <c r="EN159" s="108"/>
      <c r="EO159" s="108"/>
      <c r="EP159" s="108"/>
      <c r="EQ159" s="108"/>
      <c r="ER159" s="108"/>
      <c r="ES159" s="108"/>
      <c r="ET159" s="108"/>
      <c r="EU159" s="108"/>
      <c r="EV159" s="108"/>
      <c r="EW159" s="108"/>
      <c r="EX159" s="108"/>
      <c r="EY159" s="108"/>
      <c r="EZ159" s="108"/>
      <c r="FA159" s="108"/>
      <c r="FB159" s="108"/>
      <c r="FC159" s="108"/>
      <c r="FD159" s="108"/>
      <c r="FE159" s="108"/>
      <c r="FF159" s="108"/>
      <c r="FG159" s="108"/>
      <c r="FH159" s="108"/>
      <c r="FI159" s="108"/>
      <c r="FJ159" s="108"/>
      <c r="FK159" s="108"/>
      <c r="FL159" s="108"/>
      <c r="FM159" s="108"/>
      <c r="FN159" s="108"/>
      <c r="FO159" s="108"/>
      <c r="FP159" s="108"/>
      <c r="FQ159" s="108"/>
      <c r="FR159" s="108"/>
      <c r="FS159" s="108"/>
      <c r="FT159" s="108"/>
      <c r="FU159" s="108"/>
      <c r="FV159" s="108"/>
      <c r="FW159" s="108"/>
      <c r="FX159" s="108"/>
      <c r="FY159" s="108"/>
      <c r="FZ159" s="108"/>
      <c r="GA159" s="108"/>
      <c r="GB159" s="108"/>
      <c r="GC159" s="108"/>
      <c r="GD159" s="108"/>
      <c r="GE159" s="108"/>
      <c r="GF159" s="108"/>
      <c r="GG159" s="108"/>
      <c r="GH159" s="108"/>
      <c r="GI159" s="108"/>
      <c r="GJ159" s="108"/>
      <c r="GK159" s="108"/>
      <c r="GL159" s="108"/>
      <c r="GM159" s="108"/>
      <c r="GN159" s="108"/>
      <c r="GO159" s="108"/>
      <c r="GP159" s="108"/>
      <c r="GQ159" s="108"/>
      <c r="GR159" s="108"/>
      <c r="GS159" s="108"/>
      <c r="GT159" s="108"/>
      <c r="GU159" s="108"/>
      <c r="GV159" s="108"/>
      <c r="GW159" s="108"/>
      <c r="GX159" s="108"/>
      <c r="GY159" s="108"/>
      <c r="GZ159" s="108"/>
      <c r="HA159" s="108"/>
      <c r="HB159" s="108"/>
      <c r="HC159" s="108"/>
      <c r="HD159" s="108"/>
      <c r="HE159" s="108"/>
      <c r="HF159" s="108"/>
      <c r="HG159" s="108"/>
      <c r="HH159" s="108"/>
      <c r="HI159" s="108"/>
      <c r="HJ159" s="108"/>
      <c r="HK159" s="108"/>
      <c r="HL159" s="108"/>
      <c r="HM159" s="108"/>
      <c r="HN159" s="108"/>
      <c r="HO159" s="108"/>
      <c r="HP159" s="108"/>
      <c r="HQ159" s="108"/>
      <c r="HR159" s="108"/>
      <c r="HS159" s="108"/>
      <c r="HT159" s="108"/>
      <c r="HU159" s="108"/>
      <c r="HV159" s="108"/>
      <c r="HW159" s="108"/>
      <c r="HX159" s="108"/>
      <c r="HY159" s="108"/>
      <c r="HZ159" s="108"/>
      <c r="IA159" s="108"/>
      <c r="IB159" s="108"/>
      <c r="IC159" s="108"/>
      <c r="ID159" s="108"/>
      <c r="IE159" s="108"/>
      <c r="IF159" s="108"/>
      <c r="IG159" s="108"/>
      <c r="IH159" s="108"/>
      <c r="II159" s="108"/>
      <c r="IJ159" s="108"/>
      <c r="IK159" s="108"/>
      <c r="IL159" s="108"/>
      <c r="IM159" s="108"/>
      <c r="IN159" s="108"/>
      <c r="IO159" s="108"/>
      <c r="IP159" s="108"/>
      <c r="IQ159" s="108"/>
      <c r="IR159" s="108"/>
      <c r="IS159" s="108"/>
      <c r="IT159" s="108"/>
      <c r="IU159" s="108"/>
      <c r="IV159" s="108"/>
      <c r="IW159" s="108"/>
      <c r="IX159" s="108"/>
      <c r="IY159" s="108"/>
      <c r="IZ159" s="108"/>
    </row>
    <row r="160" spans="1:260" s="111" customFormat="1" ht="20.100000000000001" customHeight="1">
      <c r="A160" s="27" t="s">
        <v>120</v>
      </c>
      <c r="B160" s="27" t="s">
        <v>119</v>
      </c>
      <c r="C160" s="30">
        <v>224</v>
      </c>
      <c r="D160" s="27" t="s">
        <v>67</v>
      </c>
      <c r="E160" s="33">
        <v>750</v>
      </c>
      <c r="F160" s="36">
        <f t="shared" si="37"/>
        <v>168000</v>
      </c>
      <c r="G160" s="33"/>
      <c r="H160" s="33"/>
      <c r="I160" s="33"/>
      <c r="J160" s="33"/>
      <c r="K160" s="28">
        <f t="shared" si="26"/>
        <v>750</v>
      </c>
      <c r="L160" s="26">
        <f t="shared" si="38"/>
        <v>168000</v>
      </c>
      <c r="M160" s="53" t="s">
        <v>43</v>
      </c>
      <c r="N160" s="386">
        <f t="shared" si="39"/>
        <v>168000</v>
      </c>
      <c r="O160" s="444">
        <f t="shared" si="40"/>
        <v>6.9999999999999999E-4</v>
      </c>
      <c r="P160" s="54"/>
      <c r="Q160" s="53"/>
      <c r="R160" s="387"/>
      <c r="S160" s="388">
        <f t="shared" si="41"/>
        <v>168000</v>
      </c>
      <c r="T160" s="108"/>
      <c r="U160" s="108"/>
      <c r="V160" s="108"/>
      <c r="W160" s="108"/>
      <c r="X160" s="108"/>
      <c r="Y160" s="108"/>
      <c r="Z160" s="108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  <c r="AP160" s="108"/>
      <c r="AQ160" s="108"/>
      <c r="AR160" s="108"/>
      <c r="AS160" s="108"/>
      <c r="AT160" s="108"/>
      <c r="AU160" s="108"/>
      <c r="AV160" s="108"/>
      <c r="AW160" s="108"/>
      <c r="AX160" s="108"/>
      <c r="AY160" s="108"/>
      <c r="AZ160" s="108"/>
      <c r="BA160" s="108"/>
      <c r="BB160" s="108"/>
      <c r="BC160" s="108"/>
      <c r="BD160" s="108"/>
      <c r="BE160" s="108"/>
      <c r="BF160" s="108"/>
      <c r="BG160" s="108"/>
      <c r="BH160" s="108"/>
      <c r="BI160" s="108"/>
      <c r="BJ160" s="108"/>
      <c r="BK160" s="108"/>
      <c r="BL160" s="108"/>
      <c r="BM160" s="108"/>
      <c r="BN160" s="108"/>
      <c r="BO160" s="108"/>
      <c r="BP160" s="108"/>
      <c r="BQ160" s="108"/>
      <c r="BR160" s="108"/>
      <c r="BS160" s="108"/>
      <c r="BT160" s="108"/>
      <c r="BU160" s="108"/>
      <c r="BV160" s="108"/>
      <c r="BW160" s="108"/>
      <c r="BX160" s="108"/>
      <c r="BY160" s="108"/>
      <c r="BZ160" s="108"/>
      <c r="CA160" s="108"/>
      <c r="CB160" s="108"/>
      <c r="CC160" s="108"/>
      <c r="CD160" s="108"/>
      <c r="CE160" s="108"/>
      <c r="CF160" s="108"/>
      <c r="CG160" s="108"/>
      <c r="CH160" s="108"/>
      <c r="CI160" s="108"/>
      <c r="CJ160" s="108"/>
      <c r="CK160" s="108"/>
      <c r="CL160" s="108"/>
      <c r="CM160" s="108"/>
      <c r="CN160" s="108"/>
      <c r="CO160" s="108"/>
      <c r="CP160" s="108"/>
      <c r="CQ160" s="108"/>
      <c r="CR160" s="108"/>
      <c r="CS160" s="108"/>
      <c r="CT160" s="108"/>
      <c r="CU160" s="108"/>
      <c r="CV160" s="108"/>
      <c r="CW160" s="108"/>
      <c r="CX160" s="108"/>
      <c r="CY160" s="108"/>
      <c r="CZ160" s="108"/>
      <c r="DA160" s="108"/>
      <c r="DB160" s="108"/>
      <c r="DC160" s="108"/>
      <c r="DD160" s="108"/>
      <c r="DE160" s="108"/>
      <c r="DF160" s="108"/>
      <c r="DG160" s="108"/>
      <c r="DH160" s="108"/>
      <c r="DI160" s="108"/>
      <c r="DJ160" s="108"/>
      <c r="DK160" s="108"/>
      <c r="DL160" s="108"/>
      <c r="DM160" s="108"/>
      <c r="DN160" s="108"/>
      <c r="DO160" s="108"/>
      <c r="DP160" s="108"/>
      <c r="DQ160" s="108"/>
      <c r="DR160" s="108"/>
      <c r="DS160" s="108"/>
      <c r="DT160" s="108"/>
      <c r="DU160" s="108"/>
      <c r="DV160" s="108"/>
      <c r="DW160" s="108"/>
      <c r="DX160" s="108"/>
      <c r="DY160" s="108"/>
      <c r="DZ160" s="108"/>
      <c r="EA160" s="108"/>
      <c r="EB160" s="108"/>
      <c r="EC160" s="108"/>
      <c r="ED160" s="108"/>
      <c r="EE160" s="108"/>
      <c r="EF160" s="108"/>
      <c r="EG160" s="108"/>
      <c r="EH160" s="108"/>
      <c r="EI160" s="108"/>
      <c r="EJ160" s="108"/>
      <c r="EK160" s="108"/>
      <c r="EL160" s="108"/>
      <c r="EM160" s="108"/>
      <c r="EN160" s="108"/>
      <c r="EO160" s="108"/>
      <c r="EP160" s="108"/>
      <c r="EQ160" s="108"/>
      <c r="ER160" s="108"/>
      <c r="ES160" s="108"/>
      <c r="ET160" s="108"/>
      <c r="EU160" s="108"/>
      <c r="EV160" s="108"/>
      <c r="EW160" s="108"/>
      <c r="EX160" s="108"/>
      <c r="EY160" s="108"/>
      <c r="EZ160" s="108"/>
      <c r="FA160" s="108"/>
      <c r="FB160" s="108"/>
      <c r="FC160" s="108"/>
      <c r="FD160" s="108"/>
      <c r="FE160" s="108"/>
      <c r="FF160" s="108"/>
      <c r="FG160" s="108"/>
      <c r="FH160" s="108"/>
      <c r="FI160" s="108"/>
      <c r="FJ160" s="108"/>
      <c r="FK160" s="108"/>
      <c r="FL160" s="108"/>
      <c r="FM160" s="108"/>
      <c r="FN160" s="108"/>
      <c r="FO160" s="108"/>
      <c r="FP160" s="108"/>
      <c r="FQ160" s="108"/>
      <c r="FR160" s="108"/>
      <c r="FS160" s="108"/>
      <c r="FT160" s="108"/>
      <c r="FU160" s="108"/>
      <c r="FV160" s="108"/>
      <c r="FW160" s="108"/>
      <c r="FX160" s="108"/>
      <c r="FY160" s="108"/>
      <c r="FZ160" s="108"/>
      <c r="GA160" s="108"/>
      <c r="GB160" s="108"/>
      <c r="GC160" s="108"/>
      <c r="GD160" s="108"/>
      <c r="GE160" s="108"/>
      <c r="GF160" s="108"/>
      <c r="GG160" s="108"/>
      <c r="GH160" s="108"/>
      <c r="GI160" s="108"/>
      <c r="GJ160" s="108"/>
      <c r="GK160" s="108"/>
      <c r="GL160" s="108"/>
      <c r="GM160" s="108"/>
      <c r="GN160" s="108"/>
      <c r="GO160" s="108"/>
      <c r="GP160" s="108"/>
      <c r="GQ160" s="108"/>
      <c r="GR160" s="108"/>
      <c r="GS160" s="108"/>
      <c r="GT160" s="108"/>
      <c r="GU160" s="108"/>
      <c r="GV160" s="108"/>
      <c r="GW160" s="108"/>
      <c r="GX160" s="108"/>
      <c r="GY160" s="108"/>
      <c r="GZ160" s="108"/>
      <c r="HA160" s="108"/>
      <c r="HB160" s="108"/>
      <c r="HC160" s="108"/>
      <c r="HD160" s="108"/>
      <c r="HE160" s="108"/>
      <c r="HF160" s="108"/>
      <c r="HG160" s="108"/>
      <c r="HH160" s="108"/>
      <c r="HI160" s="108"/>
      <c r="HJ160" s="108"/>
      <c r="HK160" s="108"/>
      <c r="HL160" s="108"/>
      <c r="HM160" s="108"/>
      <c r="HN160" s="108"/>
      <c r="HO160" s="108"/>
      <c r="HP160" s="108"/>
      <c r="HQ160" s="108"/>
      <c r="HR160" s="108"/>
      <c r="HS160" s="108"/>
      <c r="HT160" s="108"/>
      <c r="HU160" s="108"/>
      <c r="HV160" s="108"/>
      <c r="HW160" s="108"/>
      <c r="HX160" s="108"/>
      <c r="HY160" s="108"/>
      <c r="HZ160" s="108"/>
      <c r="IA160" s="108"/>
      <c r="IB160" s="108"/>
      <c r="IC160" s="108"/>
      <c r="ID160" s="108"/>
      <c r="IE160" s="108"/>
      <c r="IF160" s="108"/>
      <c r="IG160" s="108"/>
      <c r="IH160" s="108"/>
      <c r="II160" s="108"/>
      <c r="IJ160" s="108"/>
      <c r="IK160" s="108"/>
      <c r="IL160" s="108"/>
      <c r="IM160" s="108"/>
      <c r="IN160" s="108"/>
      <c r="IO160" s="108"/>
      <c r="IP160" s="108"/>
      <c r="IQ160" s="108"/>
      <c r="IR160" s="108"/>
      <c r="IS160" s="108"/>
      <c r="IT160" s="108"/>
      <c r="IU160" s="108"/>
      <c r="IV160" s="108"/>
      <c r="IW160" s="108"/>
      <c r="IX160" s="108"/>
      <c r="IY160" s="108"/>
      <c r="IZ160" s="108"/>
    </row>
    <row r="161" spans="1:260" s="111" customFormat="1" ht="20.100000000000001" customHeight="1">
      <c r="A161" s="27" t="s">
        <v>121</v>
      </c>
      <c r="B161" s="27" t="s">
        <v>122</v>
      </c>
      <c r="C161" s="30">
        <v>64</v>
      </c>
      <c r="D161" s="27" t="s">
        <v>67</v>
      </c>
      <c r="E161" s="33">
        <v>700</v>
      </c>
      <c r="F161" s="26">
        <f t="shared" si="37"/>
        <v>44800</v>
      </c>
      <c r="G161" s="33"/>
      <c r="H161" s="33"/>
      <c r="I161" s="33"/>
      <c r="J161" s="33"/>
      <c r="K161" s="28">
        <f t="shared" si="26"/>
        <v>700</v>
      </c>
      <c r="L161" s="26">
        <f t="shared" si="38"/>
        <v>44800</v>
      </c>
      <c r="M161" s="53" t="s">
        <v>43</v>
      </c>
      <c r="N161" s="386">
        <f t="shared" si="39"/>
        <v>44800</v>
      </c>
      <c r="O161" s="444">
        <f t="shared" si="40"/>
        <v>2.0000000000000001E-4</v>
      </c>
      <c r="P161" s="54"/>
      <c r="Q161" s="53"/>
      <c r="R161" s="387"/>
      <c r="S161" s="388">
        <f t="shared" si="41"/>
        <v>44800</v>
      </c>
      <c r="T161" s="108"/>
      <c r="U161" s="108"/>
      <c r="V161" s="108"/>
      <c r="W161" s="108"/>
      <c r="X161" s="108"/>
      <c r="Y161" s="108"/>
      <c r="Z161" s="108"/>
      <c r="AA161" s="108"/>
      <c r="AB161" s="108"/>
      <c r="AC161" s="108"/>
      <c r="AD161" s="108"/>
      <c r="AE161" s="108"/>
      <c r="AF161" s="108"/>
      <c r="AG161" s="108"/>
      <c r="AH161" s="108"/>
      <c r="AI161" s="108"/>
      <c r="AJ161" s="108"/>
      <c r="AK161" s="108"/>
      <c r="AL161" s="108"/>
      <c r="AM161" s="108"/>
      <c r="AN161" s="108"/>
      <c r="AO161" s="108"/>
      <c r="AP161" s="108"/>
      <c r="AQ161" s="108"/>
      <c r="AR161" s="108"/>
      <c r="AS161" s="108"/>
      <c r="AT161" s="108"/>
      <c r="AU161" s="108"/>
      <c r="AV161" s="108"/>
      <c r="AW161" s="108"/>
      <c r="AX161" s="108"/>
      <c r="AY161" s="108"/>
      <c r="AZ161" s="108"/>
      <c r="BA161" s="108"/>
      <c r="BB161" s="108"/>
      <c r="BC161" s="108"/>
      <c r="BD161" s="108"/>
      <c r="BE161" s="108"/>
      <c r="BF161" s="108"/>
      <c r="BG161" s="108"/>
      <c r="BH161" s="108"/>
      <c r="BI161" s="108"/>
      <c r="BJ161" s="108"/>
      <c r="BK161" s="108"/>
      <c r="BL161" s="108"/>
      <c r="BM161" s="108"/>
      <c r="BN161" s="108"/>
      <c r="BO161" s="108"/>
      <c r="BP161" s="108"/>
      <c r="BQ161" s="108"/>
      <c r="BR161" s="108"/>
      <c r="BS161" s="108"/>
      <c r="BT161" s="108"/>
      <c r="BU161" s="108"/>
      <c r="BV161" s="108"/>
      <c r="BW161" s="108"/>
      <c r="BX161" s="108"/>
      <c r="BY161" s="108"/>
      <c r="BZ161" s="108"/>
      <c r="CA161" s="108"/>
      <c r="CB161" s="108"/>
      <c r="CC161" s="108"/>
      <c r="CD161" s="108"/>
      <c r="CE161" s="108"/>
      <c r="CF161" s="108"/>
      <c r="CG161" s="108"/>
      <c r="CH161" s="108"/>
      <c r="CI161" s="108"/>
      <c r="CJ161" s="108"/>
      <c r="CK161" s="108"/>
      <c r="CL161" s="108"/>
      <c r="CM161" s="108"/>
      <c r="CN161" s="108"/>
      <c r="CO161" s="108"/>
      <c r="CP161" s="108"/>
      <c r="CQ161" s="108"/>
      <c r="CR161" s="108"/>
      <c r="CS161" s="108"/>
      <c r="CT161" s="108"/>
      <c r="CU161" s="108"/>
      <c r="CV161" s="108"/>
      <c r="CW161" s="108"/>
      <c r="CX161" s="108"/>
      <c r="CY161" s="108"/>
      <c r="CZ161" s="108"/>
      <c r="DA161" s="108"/>
      <c r="DB161" s="108"/>
      <c r="DC161" s="108"/>
      <c r="DD161" s="108"/>
      <c r="DE161" s="108"/>
      <c r="DF161" s="108"/>
      <c r="DG161" s="108"/>
      <c r="DH161" s="108"/>
      <c r="DI161" s="108"/>
      <c r="DJ161" s="108"/>
      <c r="DK161" s="108"/>
      <c r="DL161" s="108"/>
      <c r="DM161" s="108"/>
      <c r="DN161" s="108"/>
      <c r="DO161" s="108"/>
      <c r="DP161" s="108"/>
      <c r="DQ161" s="108"/>
      <c r="DR161" s="108"/>
      <c r="DS161" s="108"/>
      <c r="DT161" s="108"/>
      <c r="DU161" s="108"/>
      <c r="DV161" s="108"/>
      <c r="DW161" s="108"/>
      <c r="DX161" s="108"/>
      <c r="DY161" s="108"/>
      <c r="DZ161" s="108"/>
      <c r="EA161" s="108"/>
      <c r="EB161" s="108"/>
      <c r="EC161" s="108"/>
      <c r="ED161" s="108"/>
      <c r="EE161" s="108"/>
      <c r="EF161" s="108"/>
      <c r="EG161" s="108"/>
      <c r="EH161" s="108"/>
      <c r="EI161" s="108"/>
      <c r="EJ161" s="108"/>
      <c r="EK161" s="108"/>
      <c r="EL161" s="108"/>
      <c r="EM161" s="108"/>
      <c r="EN161" s="108"/>
      <c r="EO161" s="108"/>
      <c r="EP161" s="108"/>
      <c r="EQ161" s="108"/>
      <c r="ER161" s="108"/>
      <c r="ES161" s="108"/>
      <c r="ET161" s="108"/>
      <c r="EU161" s="108"/>
      <c r="EV161" s="108"/>
      <c r="EW161" s="108"/>
      <c r="EX161" s="108"/>
      <c r="EY161" s="108"/>
      <c r="EZ161" s="108"/>
      <c r="FA161" s="108"/>
      <c r="FB161" s="108"/>
      <c r="FC161" s="108"/>
      <c r="FD161" s="108"/>
      <c r="FE161" s="108"/>
      <c r="FF161" s="108"/>
      <c r="FG161" s="108"/>
      <c r="FH161" s="108"/>
      <c r="FI161" s="108"/>
      <c r="FJ161" s="108"/>
      <c r="FK161" s="108"/>
      <c r="FL161" s="108"/>
      <c r="FM161" s="108"/>
      <c r="FN161" s="108"/>
      <c r="FO161" s="108"/>
      <c r="FP161" s="108"/>
      <c r="FQ161" s="108"/>
      <c r="FR161" s="108"/>
      <c r="FS161" s="108"/>
      <c r="FT161" s="108"/>
      <c r="FU161" s="108"/>
      <c r="FV161" s="108"/>
      <c r="FW161" s="108"/>
      <c r="FX161" s="108"/>
      <c r="FY161" s="108"/>
      <c r="FZ161" s="108"/>
      <c r="GA161" s="108"/>
      <c r="GB161" s="108"/>
      <c r="GC161" s="108"/>
      <c r="GD161" s="108"/>
      <c r="GE161" s="108"/>
      <c r="GF161" s="108"/>
      <c r="GG161" s="108"/>
      <c r="GH161" s="108"/>
      <c r="GI161" s="108"/>
      <c r="GJ161" s="108"/>
      <c r="GK161" s="108"/>
      <c r="GL161" s="108"/>
      <c r="GM161" s="108"/>
      <c r="GN161" s="108"/>
      <c r="GO161" s="108"/>
      <c r="GP161" s="108"/>
      <c r="GQ161" s="108"/>
      <c r="GR161" s="108"/>
      <c r="GS161" s="108"/>
      <c r="GT161" s="108"/>
      <c r="GU161" s="108"/>
      <c r="GV161" s="108"/>
      <c r="GW161" s="108"/>
      <c r="GX161" s="108"/>
      <c r="GY161" s="108"/>
      <c r="GZ161" s="108"/>
      <c r="HA161" s="108"/>
      <c r="HB161" s="108"/>
      <c r="HC161" s="108"/>
      <c r="HD161" s="108"/>
      <c r="HE161" s="108"/>
      <c r="HF161" s="108"/>
      <c r="HG161" s="108"/>
      <c r="HH161" s="108"/>
      <c r="HI161" s="108"/>
      <c r="HJ161" s="108"/>
      <c r="HK161" s="108"/>
      <c r="HL161" s="108"/>
      <c r="HM161" s="108"/>
      <c r="HN161" s="108"/>
      <c r="HO161" s="108"/>
      <c r="HP161" s="108"/>
      <c r="HQ161" s="108"/>
      <c r="HR161" s="108"/>
      <c r="HS161" s="108"/>
      <c r="HT161" s="108"/>
      <c r="HU161" s="108"/>
      <c r="HV161" s="108"/>
      <c r="HW161" s="108"/>
      <c r="HX161" s="108"/>
      <c r="HY161" s="108"/>
      <c r="HZ161" s="108"/>
      <c r="IA161" s="108"/>
      <c r="IB161" s="108"/>
      <c r="IC161" s="108"/>
      <c r="ID161" s="108"/>
      <c r="IE161" s="108"/>
      <c r="IF161" s="108"/>
      <c r="IG161" s="108"/>
      <c r="IH161" s="108"/>
      <c r="II161" s="108"/>
      <c r="IJ161" s="108"/>
      <c r="IK161" s="108"/>
      <c r="IL161" s="108"/>
      <c r="IM161" s="108"/>
      <c r="IN161" s="108"/>
      <c r="IO161" s="108"/>
      <c r="IP161" s="108"/>
      <c r="IQ161" s="108"/>
      <c r="IR161" s="108"/>
      <c r="IS161" s="108"/>
      <c r="IT161" s="108"/>
      <c r="IU161" s="108"/>
      <c r="IV161" s="108"/>
      <c r="IW161" s="108"/>
      <c r="IX161" s="108"/>
      <c r="IY161" s="108"/>
      <c r="IZ161" s="108"/>
    </row>
    <row r="162" spans="1:260" s="111" customFormat="1" ht="20.100000000000001" hidden="1" customHeight="1">
      <c r="A162" s="109" t="s">
        <v>243</v>
      </c>
      <c r="B162" s="109"/>
      <c r="C162" s="124"/>
      <c r="D162" s="109"/>
      <c r="E162" s="119"/>
      <c r="F162" s="110">
        <f>F161+F160+F159+F158+F157+F156+F155+F154</f>
        <v>3019540</v>
      </c>
      <c r="G162" s="119"/>
      <c r="H162" s="119"/>
      <c r="I162" s="119"/>
      <c r="J162" s="119"/>
      <c r="K162" s="114"/>
      <c r="L162" s="110">
        <f t="shared" si="38"/>
        <v>3019540</v>
      </c>
      <c r="M162" s="26"/>
      <c r="N162" s="382"/>
      <c r="O162" s="65"/>
      <c r="P162" s="54"/>
      <c r="Q162" s="53"/>
      <c r="R162" s="108"/>
      <c r="S162" s="108"/>
      <c r="T162" s="108"/>
      <c r="U162" s="108"/>
      <c r="V162" s="108"/>
      <c r="W162" s="108"/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108"/>
      <c r="AI162" s="108"/>
      <c r="AJ162" s="108"/>
      <c r="AK162" s="108"/>
      <c r="AL162" s="108"/>
      <c r="AM162" s="108"/>
      <c r="AN162" s="108"/>
      <c r="AO162" s="108"/>
      <c r="AP162" s="108"/>
      <c r="AQ162" s="108"/>
      <c r="AR162" s="108"/>
      <c r="AS162" s="108"/>
      <c r="AT162" s="108"/>
      <c r="AU162" s="108"/>
      <c r="AV162" s="108"/>
      <c r="AW162" s="108"/>
      <c r="AX162" s="108"/>
      <c r="AY162" s="108"/>
      <c r="AZ162" s="108"/>
      <c r="BA162" s="108"/>
      <c r="BB162" s="108"/>
      <c r="BC162" s="108"/>
      <c r="BD162" s="108"/>
      <c r="BE162" s="108"/>
      <c r="BF162" s="108"/>
      <c r="BG162" s="108"/>
      <c r="BH162" s="108"/>
      <c r="BI162" s="108"/>
      <c r="BJ162" s="108"/>
      <c r="BK162" s="108"/>
      <c r="BL162" s="108"/>
      <c r="BM162" s="108"/>
      <c r="BN162" s="108"/>
      <c r="BO162" s="108"/>
      <c r="BP162" s="108"/>
      <c r="BQ162" s="108"/>
      <c r="BR162" s="108"/>
      <c r="BS162" s="108"/>
      <c r="BT162" s="108"/>
      <c r="BU162" s="108"/>
      <c r="BV162" s="108"/>
      <c r="BW162" s="108"/>
      <c r="BX162" s="108"/>
      <c r="BY162" s="108"/>
      <c r="BZ162" s="108"/>
      <c r="CA162" s="108"/>
      <c r="CB162" s="108"/>
      <c r="CC162" s="108"/>
      <c r="CD162" s="108"/>
      <c r="CE162" s="108"/>
      <c r="CF162" s="108"/>
      <c r="CG162" s="108"/>
      <c r="CH162" s="108"/>
      <c r="CI162" s="108"/>
      <c r="CJ162" s="108"/>
      <c r="CK162" s="108"/>
      <c r="CL162" s="108"/>
      <c r="CM162" s="108"/>
      <c r="CN162" s="108"/>
      <c r="CO162" s="108"/>
      <c r="CP162" s="108"/>
      <c r="CQ162" s="108"/>
      <c r="CR162" s="108"/>
      <c r="CS162" s="108"/>
      <c r="CT162" s="108"/>
      <c r="CU162" s="108"/>
      <c r="CV162" s="108"/>
      <c r="CW162" s="108"/>
      <c r="CX162" s="108"/>
      <c r="CY162" s="108"/>
      <c r="CZ162" s="108"/>
      <c r="DA162" s="108"/>
      <c r="DB162" s="108"/>
      <c r="DC162" s="108"/>
      <c r="DD162" s="108"/>
      <c r="DE162" s="108"/>
      <c r="DF162" s="108"/>
      <c r="DG162" s="108"/>
      <c r="DH162" s="108"/>
      <c r="DI162" s="108"/>
      <c r="DJ162" s="108"/>
      <c r="DK162" s="108"/>
      <c r="DL162" s="108"/>
      <c r="DM162" s="108"/>
      <c r="DN162" s="108"/>
      <c r="DO162" s="108"/>
      <c r="DP162" s="108"/>
      <c r="DQ162" s="108"/>
      <c r="DR162" s="108"/>
      <c r="DS162" s="108"/>
      <c r="DT162" s="108"/>
      <c r="DU162" s="108"/>
      <c r="DV162" s="108"/>
      <c r="DW162" s="108"/>
      <c r="DX162" s="108"/>
      <c r="DY162" s="108"/>
      <c r="DZ162" s="108"/>
      <c r="EA162" s="108"/>
      <c r="EB162" s="108"/>
      <c r="EC162" s="108"/>
      <c r="ED162" s="108"/>
      <c r="EE162" s="108"/>
      <c r="EF162" s="108"/>
      <c r="EG162" s="108"/>
      <c r="EH162" s="108"/>
      <c r="EI162" s="108"/>
      <c r="EJ162" s="108"/>
      <c r="EK162" s="108"/>
      <c r="EL162" s="108"/>
      <c r="EM162" s="108"/>
      <c r="EN162" s="108"/>
      <c r="EO162" s="108"/>
      <c r="EP162" s="108"/>
      <c r="EQ162" s="108"/>
      <c r="ER162" s="108"/>
      <c r="ES162" s="108"/>
      <c r="ET162" s="108"/>
      <c r="EU162" s="108"/>
      <c r="EV162" s="108"/>
      <c r="EW162" s="108"/>
      <c r="EX162" s="108"/>
      <c r="EY162" s="108"/>
      <c r="EZ162" s="108"/>
      <c r="FA162" s="108"/>
      <c r="FB162" s="108"/>
      <c r="FC162" s="108"/>
      <c r="FD162" s="108"/>
      <c r="FE162" s="108"/>
      <c r="FF162" s="108"/>
      <c r="FG162" s="108"/>
      <c r="FH162" s="108"/>
      <c r="FI162" s="108"/>
      <c r="FJ162" s="108"/>
      <c r="FK162" s="108"/>
      <c r="FL162" s="108"/>
      <c r="FM162" s="108"/>
      <c r="FN162" s="108"/>
      <c r="FO162" s="108"/>
      <c r="FP162" s="108"/>
      <c r="FQ162" s="108"/>
      <c r="FR162" s="108"/>
      <c r="FS162" s="108"/>
      <c r="FT162" s="108"/>
      <c r="FU162" s="108"/>
      <c r="FV162" s="108"/>
      <c r="FW162" s="108"/>
      <c r="FX162" s="108"/>
      <c r="FY162" s="108"/>
      <c r="FZ162" s="108"/>
      <c r="GA162" s="108"/>
      <c r="GB162" s="108"/>
      <c r="GC162" s="108"/>
      <c r="GD162" s="108"/>
      <c r="GE162" s="108"/>
      <c r="GF162" s="108"/>
      <c r="GG162" s="108"/>
      <c r="GH162" s="108"/>
      <c r="GI162" s="108"/>
      <c r="GJ162" s="108"/>
      <c r="GK162" s="108"/>
      <c r="GL162" s="108"/>
      <c r="GM162" s="108"/>
      <c r="GN162" s="108"/>
      <c r="GO162" s="108"/>
      <c r="GP162" s="108"/>
      <c r="GQ162" s="108"/>
      <c r="GR162" s="108"/>
      <c r="GS162" s="108"/>
      <c r="GT162" s="108"/>
      <c r="GU162" s="108"/>
      <c r="GV162" s="108"/>
      <c r="GW162" s="108"/>
      <c r="GX162" s="108"/>
      <c r="GY162" s="108"/>
      <c r="GZ162" s="108"/>
      <c r="HA162" s="108"/>
      <c r="HB162" s="108"/>
      <c r="HC162" s="108"/>
      <c r="HD162" s="108"/>
      <c r="HE162" s="108"/>
      <c r="HF162" s="108"/>
      <c r="HG162" s="108"/>
      <c r="HH162" s="108"/>
      <c r="HI162" s="108"/>
      <c r="HJ162" s="108"/>
      <c r="HK162" s="108"/>
      <c r="HL162" s="108"/>
      <c r="HM162" s="108"/>
      <c r="HN162" s="108"/>
      <c r="HO162" s="108"/>
      <c r="HP162" s="108"/>
      <c r="HQ162" s="108"/>
      <c r="HR162" s="108"/>
      <c r="HS162" s="108"/>
      <c r="HT162" s="108"/>
      <c r="HU162" s="108"/>
      <c r="HV162" s="108"/>
      <c r="HW162" s="108"/>
      <c r="HX162" s="108"/>
      <c r="HY162" s="108"/>
      <c r="HZ162" s="108"/>
      <c r="IA162" s="108"/>
      <c r="IB162" s="108"/>
      <c r="IC162" s="108"/>
      <c r="ID162" s="108"/>
      <c r="IE162" s="108"/>
      <c r="IF162" s="108"/>
      <c r="IG162" s="108"/>
      <c r="IH162" s="108"/>
      <c r="II162" s="108"/>
      <c r="IJ162" s="108"/>
      <c r="IK162" s="108"/>
      <c r="IL162" s="108"/>
      <c r="IM162" s="108"/>
      <c r="IN162" s="108"/>
      <c r="IO162" s="108"/>
      <c r="IP162" s="108"/>
      <c r="IQ162" s="108"/>
      <c r="IR162" s="108"/>
      <c r="IS162" s="108"/>
      <c r="IT162" s="108"/>
      <c r="IU162" s="108"/>
      <c r="IV162" s="108"/>
      <c r="IW162" s="108"/>
      <c r="IX162" s="108"/>
      <c r="IY162" s="108"/>
      <c r="IZ162" s="108"/>
    </row>
    <row r="163" spans="1:260" s="111" customFormat="1" ht="20.100000000000001" hidden="1" customHeight="1">
      <c r="A163" s="42" t="s">
        <v>244</v>
      </c>
      <c r="B163" s="27"/>
      <c r="C163" s="30"/>
      <c r="D163" s="27"/>
      <c r="E163" s="33"/>
      <c r="F163" s="110">
        <f>F166</f>
        <v>1025400</v>
      </c>
      <c r="G163" s="33"/>
      <c r="H163" s="33"/>
      <c r="I163" s="33"/>
      <c r="J163" s="33"/>
      <c r="K163" s="28"/>
      <c r="L163" s="116">
        <f>L166</f>
        <v>1025400</v>
      </c>
      <c r="M163" s="53"/>
      <c r="N163" s="54"/>
      <c r="O163" s="65"/>
      <c r="P163" s="54"/>
      <c r="Q163" s="53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  <c r="AN163" s="108"/>
      <c r="AO163" s="108"/>
      <c r="AP163" s="108"/>
      <c r="AQ163" s="108"/>
      <c r="AR163" s="108"/>
      <c r="AS163" s="108"/>
      <c r="AT163" s="108"/>
      <c r="AU163" s="108"/>
      <c r="AV163" s="108"/>
      <c r="AW163" s="108"/>
      <c r="AX163" s="108"/>
      <c r="AY163" s="108"/>
      <c r="AZ163" s="108"/>
      <c r="BA163" s="108"/>
      <c r="BB163" s="108"/>
      <c r="BC163" s="108"/>
      <c r="BD163" s="108"/>
      <c r="BE163" s="108"/>
      <c r="BF163" s="108"/>
      <c r="BG163" s="108"/>
      <c r="BH163" s="108"/>
      <c r="BI163" s="108"/>
      <c r="BJ163" s="108"/>
      <c r="BK163" s="108"/>
      <c r="BL163" s="108"/>
      <c r="BM163" s="108"/>
      <c r="BN163" s="108"/>
      <c r="BO163" s="108"/>
      <c r="BP163" s="108"/>
      <c r="BQ163" s="108"/>
      <c r="BR163" s="108"/>
      <c r="BS163" s="108"/>
      <c r="BT163" s="108"/>
      <c r="BU163" s="108"/>
      <c r="BV163" s="108"/>
      <c r="BW163" s="108"/>
      <c r="BX163" s="108"/>
      <c r="BY163" s="108"/>
      <c r="BZ163" s="108"/>
      <c r="CA163" s="108"/>
      <c r="CB163" s="108"/>
      <c r="CC163" s="108"/>
      <c r="CD163" s="108"/>
      <c r="CE163" s="108"/>
      <c r="CF163" s="108"/>
      <c r="CG163" s="108"/>
      <c r="CH163" s="108"/>
      <c r="CI163" s="108"/>
      <c r="CJ163" s="108"/>
      <c r="CK163" s="108"/>
      <c r="CL163" s="108"/>
      <c r="CM163" s="108"/>
      <c r="CN163" s="108"/>
      <c r="CO163" s="108"/>
      <c r="CP163" s="108"/>
      <c r="CQ163" s="108"/>
      <c r="CR163" s="108"/>
      <c r="CS163" s="108"/>
      <c r="CT163" s="108"/>
      <c r="CU163" s="108"/>
      <c r="CV163" s="108"/>
      <c r="CW163" s="108"/>
      <c r="CX163" s="108"/>
      <c r="CY163" s="108"/>
      <c r="CZ163" s="108"/>
      <c r="DA163" s="108"/>
      <c r="DB163" s="108"/>
      <c r="DC163" s="108"/>
      <c r="DD163" s="108"/>
      <c r="DE163" s="108"/>
      <c r="DF163" s="108"/>
      <c r="DG163" s="108"/>
      <c r="DH163" s="108"/>
      <c r="DI163" s="108"/>
      <c r="DJ163" s="108"/>
      <c r="DK163" s="108"/>
      <c r="DL163" s="108"/>
      <c r="DM163" s="108"/>
      <c r="DN163" s="108"/>
      <c r="DO163" s="108"/>
      <c r="DP163" s="108"/>
      <c r="DQ163" s="108"/>
      <c r="DR163" s="108"/>
      <c r="DS163" s="108"/>
      <c r="DT163" s="108"/>
      <c r="DU163" s="108"/>
      <c r="DV163" s="108"/>
      <c r="DW163" s="108"/>
      <c r="DX163" s="108"/>
      <c r="DY163" s="108"/>
      <c r="DZ163" s="108"/>
      <c r="EA163" s="108"/>
      <c r="EB163" s="108"/>
      <c r="EC163" s="108"/>
      <c r="ED163" s="108"/>
      <c r="EE163" s="108"/>
      <c r="EF163" s="108"/>
      <c r="EG163" s="108"/>
      <c r="EH163" s="108"/>
      <c r="EI163" s="108"/>
      <c r="EJ163" s="108"/>
      <c r="EK163" s="108"/>
      <c r="EL163" s="108"/>
      <c r="EM163" s="108"/>
      <c r="EN163" s="108"/>
      <c r="EO163" s="108"/>
      <c r="EP163" s="108"/>
      <c r="EQ163" s="108"/>
      <c r="ER163" s="108"/>
      <c r="ES163" s="108"/>
      <c r="ET163" s="108"/>
      <c r="EU163" s="108"/>
      <c r="EV163" s="108"/>
      <c r="EW163" s="108"/>
      <c r="EX163" s="108"/>
      <c r="EY163" s="108"/>
      <c r="EZ163" s="108"/>
      <c r="FA163" s="108"/>
      <c r="FB163" s="108"/>
      <c r="FC163" s="108"/>
      <c r="FD163" s="108"/>
      <c r="FE163" s="108"/>
      <c r="FF163" s="108"/>
      <c r="FG163" s="108"/>
      <c r="FH163" s="108"/>
      <c r="FI163" s="108"/>
      <c r="FJ163" s="108"/>
      <c r="FK163" s="108"/>
      <c r="FL163" s="108"/>
      <c r="FM163" s="108"/>
      <c r="FN163" s="108"/>
      <c r="FO163" s="108"/>
      <c r="FP163" s="108"/>
      <c r="FQ163" s="108"/>
      <c r="FR163" s="108"/>
      <c r="FS163" s="108"/>
      <c r="FT163" s="108"/>
      <c r="FU163" s="108"/>
      <c r="FV163" s="108"/>
      <c r="FW163" s="108"/>
      <c r="FX163" s="108"/>
      <c r="FY163" s="108"/>
      <c r="FZ163" s="108"/>
      <c r="GA163" s="108"/>
      <c r="GB163" s="108"/>
      <c r="GC163" s="108"/>
      <c r="GD163" s="108"/>
      <c r="GE163" s="108"/>
      <c r="GF163" s="108"/>
      <c r="GG163" s="108"/>
      <c r="GH163" s="108"/>
      <c r="GI163" s="108"/>
      <c r="GJ163" s="108"/>
      <c r="GK163" s="108"/>
      <c r="GL163" s="108"/>
      <c r="GM163" s="108"/>
      <c r="GN163" s="108"/>
      <c r="GO163" s="108"/>
      <c r="GP163" s="108"/>
      <c r="GQ163" s="108"/>
      <c r="GR163" s="108"/>
      <c r="GS163" s="108"/>
      <c r="GT163" s="108"/>
      <c r="GU163" s="108"/>
      <c r="GV163" s="108"/>
      <c r="GW163" s="108"/>
      <c r="GX163" s="108"/>
      <c r="GY163" s="108"/>
      <c r="GZ163" s="108"/>
      <c r="HA163" s="108"/>
      <c r="HB163" s="108"/>
      <c r="HC163" s="108"/>
      <c r="HD163" s="108"/>
      <c r="HE163" s="108"/>
      <c r="HF163" s="108"/>
      <c r="HG163" s="108"/>
      <c r="HH163" s="108"/>
      <c r="HI163" s="108"/>
      <c r="HJ163" s="108"/>
      <c r="HK163" s="108"/>
      <c r="HL163" s="108"/>
      <c r="HM163" s="108"/>
      <c r="HN163" s="108"/>
      <c r="HO163" s="108"/>
      <c r="HP163" s="108"/>
      <c r="HQ163" s="108"/>
      <c r="HR163" s="108"/>
      <c r="HS163" s="108"/>
      <c r="HT163" s="108"/>
      <c r="HU163" s="108"/>
      <c r="HV163" s="108"/>
      <c r="HW163" s="108"/>
      <c r="HX163" s="108"/>
      <c r="HY163" s="108"/>
      <c r="HZ163" s="108"/>
      <c r="IA163" s="108"/>
      <c r="IB163" s="108"/>
      <c r="IC163" s="108"/>
      <c r="ID163" s="108"/>
      <c r="IE163" s="108"/>
      <c r="IF163" s="108"/>
      <c r="IG163" s="108"/>
      <c r="IH163" s="108"/>
      <c r="II163" s="108"/>
      <c r="IJ163" s="108"/>
      <c r="IK163" s="108"/>
      <c r="IL163" s="108"/>
      <c r="IM163" s="108"/>
      <c r="IN163" s="108"/>
      <c r="IO163" s="108"/>
      <c r="IP163" s="108"/>
      <c r="IQ163" s="108"/>
      <c r="IR163" s="108"/>
      <c r="IS163" s="108"/>
      <c r="IT163" s="108"/>
      <c r="IU163" s="108"/>
      <c r="IV163" s="108"/>
      <c r="IW163" s="108"/>
      <c r="IX163" s="108"/>
      <c r="IY163" s="108"/>
      <c r="IZ163" s="108"/>
    </row>
    <row r="164" spans="1:260" s="111" customFormat="1" ht="20.100000000000001" customHeight="1">
      <c r="A164" s="27" t="s">
        <v>123</v>
      </c>
      <c r="B164" s="27" t="s">
        <v>124</v>
      </c>
      <c r="C164" s="30">
        <v>40</v>
      </c>
      <c r="D164" s="27" t="s">
        <v>42</v>
      </c>
      <c r="E164" s="33">
        <v>18000</v>
      </c>
      <c r="F164" s="26">
        <f>INT(E164*C164)</f>
        <v>720000</v>
      </c>
      <c r="G164" s="33"/>
      <c r="H164" s="33"/>
      <c r="I164" s="33"/>
      <c r="J164" s="33"/>
      <c r="K164" s="28">
        <f t="shared" si="26"/>
        <v>18000</v>
      </c>
      <c r="L164" s="26">
        <f>+INT(F164+H164+J164)</f>
        <v>720000</v>
      </c>
      <c r="M164" s="53" t="s">
        <v>43</v>
      </c>
      <c r="N164" s="386">
        <f t="shared" ref="N164:N165" si="42">L164</f>
        <v>720000</v>
      </c>
      <c r="O164" s="444">
        <f t="shared" ref="O164:O165" si="43">ROUND(N164/$K$6,4)</f>
        <v>2.8999999999999998E-3</v>
      </c>
      <c r="P164" s="54"/>
      <c r="Q164" s="53"/>
      <c r="R164" s="387"/>
      <c r="S164" s="388">
        <f t="shared" ref="S164:S165" si="44">N164-R164</f>
        <v>720000</v>
      </c>
      <c r="T164" s="108"/>
      <c r="U164" s="108"/>
      <c r="V164" s="108"/>
      <c r="W164" s="108"/>
      <c r="X164" s="108"/>
      <c r="Y164" s="108"/>
      <c r="Z164" s="108"/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8"/>
      <c r="AL164" s="108"/>
      <c r="AM164" s="108"/>
      <c r="AN164" s="108"/>
      <c r="AO164" s="108"/>
      <c r="AP164" s="108"/>
      <c r="AQ164" s="108"/>
      <c r="AR164" s="108"/>
      <c r="AS164" s="108"/>
      <c r="AT164" s="108"/>
      <c r="AU164" s="108"/>
      <c r="AV164" s="108"/>
      <c r="AW164" s="108"/>
      <c r="AX164" s="108"/>
      <c r="AY164" s="108"/>
      <c r="AZ164" s="108"/>
      <c r="BA164" s="108"/>
      <c r="BB164" s="108"/>
      <c r="BC164" s="108"/>
      <c r="BD164" s="108"/>
      <c r="BE164" s="108"/>
      <c r="BF164" s="108"/>
      <c r="BG164" s="108"/>
      <c r="BH164" s="108"/>
      <c r="BI164" s="108"/>
      <c r="BJ164" s="108"/>
      <c r="BK164" s="108"/>
      <c r="BL164" s="108"/>
      <c r="BM164" s="108"/>
      <c r="BN164" s="108"/>
      <c r="BO164" s="108"/>
      <c r="BP164" s="108"/>
      <c r="BQ164" s="108"/>
      <c r="BR164" s="108"/>
      <c r="BS164" s="108"/>
      <c r="BT164" s="108"/>
      <c r="BU164" s="108"/>
      <c r="BV164" s="108"/>
      <c r="BW164" s="108"/>
      <c r="BX164" s="108"/>
      <c r="BY164" s="108"/>
      <c r="BZ164" s="108"/>
      <c r="CA164" s="108"/>
      <c r="CB164" s="108"/>
      <c r="CC164" s="108"/>
      <c r="CD164" s="108"/>
      <c r="CE164" s="108"/>
      <c r="CF164" s="108"/>
      <c r="CG164" s="108"/>
      <c r="CH164" s="108"/>
      <c r="CI164" s="108"/>
      <c r="CJ164" s="108"/>
      <c r="CK164" s="108"/>
      <c r="CL164" s="108"/>
      <c r="CM164" s="108"/>
      <c r="CN164" s="108"/>
      <c r="CO164" s="108"/>
      <c r="CP164" s="108"/>
      <c r="CQ164" s="108"/>
      <c r="CR164" s="108"/>
      <c r="CS164" s="108"/>
      <c r="CT164" s="108"/>
      <c r="CU164" s="108"/>
      <c r="CV164" s="108"/>
      <c r="CW164" s="108"/>
      <c r="CX164" s="108"/>
      <c r="CY164" s="108"/>
      <c r="CZ164" s="108"/>
      <c r="DA164" s="108"/>
      <c r="DB164" s="108"/>
      <c r="DC164" s="108"/>
      <c r="DD164" s="108"/>
      <c r="DE164" s="108"/>
      <c r="DF164" s="108"/>
      <c r="DG164" s="108"/>
      <c r="DH164" s="108"/>
      <c r="DI164" s="108"/>
      <c r="DJ164" s="108"/>
      <c r="DK164" s="108"/>
      <c r="DL164" s="108"/>
      <c r="DM164" s="108"/>
      <c r="DN164" s="108"/>
      <c r="DO164" s="108"/>
      <c r="DP164" s="108"/>
      <c r="DQ164" s="108"/>
      <c r="DR164" s="108"/>
      <c r="DS164" s="108"/>
      <c r="DT164" s="108"/>
      <c r="DU164" s="108"/>
      <c r="DV164" s="108"/>
      <c r="DW164" s="108"/>
      <c r="DX164" s="108"/>
      <c r="DY164" s="108"/>
      <c r="DZ164" s="108"/>
      <c r="EA164" s="108"/>
      <c r="EB164" s="108"/>
      <c r="EC164" s="108"/>
      <c r="ED164" s="108"/>
      <c r="EE164" s="108"/>
      <c r="EF164" s="108"/>
      <c r="EG164" s="108"/>
      <c r="EH164" s="108"/>
      <c r="EI164" s="108"/>
      <c r="EJ164" s="108"/>
      <c r="EK164" s="108"/>
      <c r="EL164" s="108"/>
      <c r="EM164" s="108"/>
      <c r="EN164" s="108"/>
      <c r="EO164" s="108"/>
      <c r="EP164" s="108"/>
      <c r="EQ164" s="108"/>
      <c r="ER164" s="108"/>
      <c r="ES164" s="108"/>
      <c r="ET164" s="108"/>
      <c r="EU164" s="108"/>
      <c r="EV164" s="108"/>
      <c r="EW164" s="108"/>
      <c r="EX164" s="108"/>
      <c r="EY164" s="108"/>
      <c r="EZ164" s="108"/>
      <c r="FA164" s="108"/>
      <c r="FB164" s="108"/>
      <c r="FC164" s="108"/>
      <c r="FD164" s="108"/>
      <c r="FE164" s="108"/>
      <c r="FF164" s="108"/>
      <c r="FG164" s="108"/>
      <c r="FH164" s="108"/>
      <c r="FI164" s="108"/>
      <c r="FJ164" s="108"/>
      <c r="FK164" s="108"/>
      <c r="FL164" s="108"/>
      <c r="FM164" s="108"/>
      <c r="FN164" s="108"/>
      <c r="FO164" s="108"/>
      <c r="FP164" s="108"/>
      <c r="FQ164" s="108"/>
      <c r="FR164" s="108"/>
      <c r="FS164" s="108"/>
      <c r="FT164" s="108"/>
      <c r="FU164" s="108"/>
      <c r="FV164" s="108"/>
      <c r="FW164" s="108"/>
      <c r="FX164" s="108"/>
      <c r="FY164" s="108"/>
      <c r="FZ164" s="108"/>
      <c r="GA164" s="108"/>
      <c r="GB164" s="108"/>
      <c r="GC164" s="108"/>
      <c r="GD164" s="108"/>
      <c r="GE164" s="108"/>
      <c r="GF164" s="108"/>
      <c r="GG164" s="108"/>
      <c r="GH164" s="108"/>
      <c r="GI164" s="108"/>
      <c r="GJ164" s="108"/>
      <c r="GK164" s="108"/>
      <c r="GL164" s="108"/>
      <c r="GM164" s="108"/>
      <c r="GN164" s="108"/>
      <c r="GO164" s="108"/>
      <c r="GP164" s="108"/>
      <c r="GQ164" s="108"/>
      <c r="GR164" s="108"/>
      <c r="GS164" s="108"/>
      <c r="GT164" s="108"/>
      <c r="GU164" s="108"/>
      <c r="GV164" s="108"/>
      <c r="GW164" s="108"/>
      <c r="GX164" s="108"/>
      <c r="GY164" s="108"/>
      <c r="GZ164" s="108"/>
      <c r="HA164" s="108"/>
      <c r="HB164" s="108"/>
      <c r="HC164" s="108"/>
      <c r="HD164" s="108"/>
      <c r="HE164" s="108"/>
      <c r="HF164" s="108"/>
      <c r="HG164" s="108"/>
      <c r="HH164" s="108"/>
      <c r="HI164" s="108"/>
      <c r="HJ164" s="108"/>
      <c r="HK164" s="108"/>
      <c r="HL164" s="108"/>
      <c r="HM164" s="108"/>
      <c r="HN164" s="108"/>
      <c r="HO164" s="108"/>
      <c r="HP164" s="108"/>
      <c r="HQ164" s="108"/>
      <c r="HR164" s="108"/>
      <c r="HS164" s="108"/>
      <c r="HT164" s="108"/>
      <c r="HU164" s="108"/>
      <c r="HV164" s="108"/>
      <c r="HW164" s="108"/>
      <c r="HX164" s="108"/>
      <c r="HY164" s="108"/>
      <c r="HZ164" s="108"/>
      <c r="IA164" s="108"/>
      <c r="IB164" s="108"/>
      <c r="IC164" s="108"/>
      <c r="ID164" s="108"/>
      <c r="IE164" s="108"/>
      <c r="IF164" s="108"/>
      <c r="IG164" s="108"/>
      <c r="IH164" s="108"/>
      <c r="II164" s="108"/>
      <c r="IJ164" s="108"/>
      <c r="IK164" s="108"/>
      <c r="IL164" s="108"/>
      <c r="IM164" s="108"/>
      <c r="IN164" s="108"/>
      <c r="IO164" s="108"/>
      <c r="IP164" s="108"/>
      <c r="IQ164" s="108"/>
      <c r="IR164" s="108"/>
      <c r="IS164" s="108"/>
      <c r="IT164" s="108"/>
      <c r="IU164" s="108"/>
      <c r="IV164" s="108"/>
      <c r="IW164" s="108"/>
      <c r="IX164" s="108"/>
      <c r="IY164" s="108"/>
      <c r="IZ164" s="108"/>
    </row>
    <row r="165" spans="1:260" s="134" customFormat="1" ht="20.100000000000001" customHeight="1">
      <c r="A165" s="27" t="s">
        <v>125</v>
      </c>
      <c r="B165" s="27" t="s">
        <v>126</v>
      </c>
      <c r="C165" s="30">
        <v>5</v>
      </c>
      <c r="D165" s="27" t="s">
        <v>127</v>
      </c>
      <c r="E165" s="33">
        <v>61080</v>
      </c>
      <c r="F165" s="26">
        <f>INT(E165*C165)</f>
        <v>305400</v>
      </c>
      <c r="G165" s="33"/>
      <c r="H165" s="33"/>
      <c r="I165" s="33"/>
      <c r="J165" s="33"/>
      <c r="K165" s="28">
        <f t="shared" si="26"/>
        <v>61080</v>
      </c>
      <c r="L165" s="26">
        <f>+INT(F165+H165+J165)</f>
        <v>305400</v>
      </c>
      <c r="M165" s="53" t="s">
        <v>43</v>
      </c>
      <c r="N165" s="386">
        <f t="shared" si="42"/>
        <v>305400</v>
      </c>
      <c r="O165" s="444">
        <f t="shared" si="43"/>
        <v>1.1999999999999999E-3</v>
      </c>
      <c r="P165" s="54"/>
      <c r="Q165" s="53"/>
      <c r="R165" s="387"/>
      <c r="S165" s="388">
        <f t="shared" si="44"/>
        <v>305400</v>
      </c>
      <c r="T165" s="133"/>
      <c r="U165" s="133"/>
      <c r="V165" s="133"/>
      <c r="W165" s="133"/>
      <c r="X165" s="133"/>
      <c r="Y165" s="133"/>
      <c r="Z165" s="133"/>
      <c r="AA165" s="133"/>
      <c r="AB165" s="133"/>
      <c r="AC165" s="133"/>
      <c r="AD165" s="133"/>
      <c r="AE165" s="133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/>
      <c r="AT165" s="133"/>
      <c r="AU165" s="133"/>
      <c r="AV165" s="133"/>
      <c r="AW165" s="133"/>
      <c r="AX165" s="133"/>
      <c r="AY165" s="133"/>
      <c r="AZ165" s="133"/>
      <c r="BA165" s="133"/>
      <c r="BB165" s="133"/>
      <c r="BC165" s="133"/>
      <c r="BD165" s="133"/>
      <c r="BE165" s="133"/>
      <c r="BF165" s="133"/>
      <c r="BG165" s="133"/>
      <c r="BH165" s="133"/>
      <c r="BI165" s="133"/>
      <c r="BJ165" s="133"/>
      <c r="BK165" s="133"/>
      <c r="BL165" s="133"/>
      <c r="BM165" s="133"/>
      <c r="BN165" s="133"/>
      <c r="BO165" s="133"/>
      <c r="BP165" s="133"/>
      <c r="BQ165" s="133"/>
      <c r="BR165" s="133"/>
      <c r="BS165" s="133"/>
      <c r="BT165" s="133"/>
      <c r="BU165" s="133"/>
      <c r="BV165" s="133"/>
      <c r="BW165" s="133"/>
      <c r="BX165" s="133"/>
      <c r="BY165" s="133"/>
      <c r="BZ165" s="133"/>
      <c r="CA165" s="133"/>
      <c r="CB165" s="133"/>
      <c r="CC165" s="133"/>
      <c r="CD165" s="133"/>
      <c r="CE165" s="133"/>
      <c r="CF165" s="133"/>
      <c r="CG165" s="133"/>
      <c r="CH165" s="133"/>
      <c r="CI165" s="133"/>
      <c r="CJ165" s="133"/>
      <c r="CK165" s="133"/>
      <c r="CL165" s="133"/>
      <c r="CM165" s="133"/>
      <c r="CN165" s="133"/>
      <c r="CO165" s="133"/>
      <c r="CP165" s="133"/>
      <c r="CQ165" s="133"/>
      <c r="CR165" s="133"/>
      <c r="CS165" s="133"/>
      <c r="CT165" s="133"/>
      <c r="CU165" s="133"/>
      <c r="CV165" s="133"/>
      <c r="CW165" s="133"/>
      <c r="CX165" s="133"/>
      <c r="CY165" s="133"/>
      <c r="CZ165" s="133"/>
      <c r="DA165" s="133"/>
      <c r="DB165" s="133"/>
      <c r="DC165" s="133"/>
      <c r="DD165" s="133"/>
      <c r="DE165" s="133"/>
      <c r="DF165" s="133"/>
      <c r="DG165" s="133"/>
      <c r="DH165" s="133"/>
      <c r="DI165" s="133"/>
      <c r="DJ165" s="133"/>
      <c r="DK165" s="133"/>
      <c r="DL165" s="133"/>
      <c r="DM165" s="133"/>
      <c r="DN165" s="133"/>
      <c r="DO165" s="133"/>
      <c r="DP165" s="133"/>
      <c r="DQ165" s="133"/>
      <c r="DR165" s="133"/>
      <c r="DS165" s="133"/>
      <c r="DT165" s="133"/>
      <c r="DU165" s="133"/>
      <c r="DV165" s="133"/>
      <c r="DW165" s="133"/>
      <c r="DX165" s="133"/>
      <c r="DY165" s="133"/>
      <c r="DZ165" s="133"/>
      <c r="EA165" s="133"/>
      <c r="EB165" s="133"/>
      <c r="EC165" s="133"/>
      <c r="ED165" s="133"/>
      <c r="EE165" s="133"/>
      <c r="EF165" s="133"/>
      <c r="EG165" s="133"/>
      <c r="EH165" s="133"/>
      <c r="EI165" s="133"/>
      <c r="EJ165" s="133"/>
      <c r="EK165" s="133"/>
      <c r="EL165" s="133"/>
      <c r="EM165" s="133"/>
      <c r="EN165" s="133"/>
      <c r="EO165" s="133"/>
      <c r="EP165" s="133"/>
      <c r="EQ165" s="133"/>
      <c r="ER165" s="133"/>
      <c r="ES165" s="133"/>
      <c r="ET165" s="133"/>
      <c r="EU165" s="133"/>
      <c r="EV165" s="133"/>
      <c r="EW165" s="133"/>
      <c r="EX165" s="133"/>
      <c r="EY165" s="133"/>
      <c r="EZ165" s="133"/>
      <c r="FA165" s="133"/>
      <c r="FB165" s="133"/>
      <c r="FC165" s="133"/>
      <c r="FD165" s="133"/>
      <c r="FE165" s="133"/>
      <c r="FF165" s="133"/>
      <c r="FG165" s="133"/>
      <c r="FH165" s="133"/>
      <c r="FI165" s="133"/>
      <c r="FJ165" s="133"/>
      <c r="FK165" s="133"/>
      <c r="FL165" s="133"/>
      <c r="FM165" s="133"/>
      <c r="FN165" s="133"/>
      <c r="FO165" s="133"/>
      <c r="FP165" s="133"/>
      <c r="FQ165" s="133"/>
      <c r="FR165" s="133"/>
      <c r="FS165" s="133"/>
      <c r="FT165" s="133"/>
      <c r="FU165" s="133"/>
      <c r="FV165" s="133"/>
      <c r="FW165" s="133"/>
      <c r="FX165" s="133"/>
      <c r="FY165" s="133"/>
      <c r="FZ165" s="133"/>
      <c r="GA165" s="133"/>
      <c r="GB165" s="133"/>
      <c r="GC165" s="133"/>
      <c r="GD165" s="133"/>
      <c r="GE165" s="133"/>
      <c r="GF165" s="133"/>
      <c r="GG165" s="133"/>
      <c r="GH165" s="133"/>
      <c r="GI165" s="133"/>
      <c r="GJ165" s="133"/>
      <c r="GK165" s="133"/>
      <c r="GL165" s="133"/>
      <c r="GM165" s="133"/>
      <c r="GN165" s="133"/>
      <c r="GO165" s="133"/>
      <c r="GP165" s="133"/>
      <c r="GQ165" s="133"/>
      <c r="GR165" s="133"/>
      <c r="GS165" s="133"/>
      <c r="GT165" s="133"/>
      <c r="GU165" s="133"/>
      <c r="GV165" s="133"/>
      <c r="GW165" s="133"/>
      <c r="GX165" s="133"/>
      <c r="GY165" s="133"/>
      <c r="GZ165" s="133"/>
      <c r="HA165" s="133"/>
      <c r="HB165" s="133"/>
      <c r="HC165" s="133"/>
      <c r="HD165" s="133"/>
      <c r="HE165" s="133"/>
      <c r="HF165" s="133"/>
      <c r="HG165" s="133"/>
      <c r="HH165" s="133"/>
      <c r="HI165" s="133"/>
      <c r="HJ165" s="133"/>
      <c r="HK165" s="133"/>
      <c r="HL165" s="133"/>
      <c r="HM165" s="133"/>
      <c r="HN165" s="133"/>
      <c r="HO165" s="133"/>
      <c r="HP165" s="133"/>
      <c r="HQ165" s="133"/>
      <c r="HR165" s="133"/>
      <c r="HS165" s="133"/>
      <c r="HT165" s="133"/>
      <c r="HU165" s="133"/>
      <c r="HV165" s="133"/>
      <c r="HW165" s="133"/>
      <c r="HX165" s="133"/>
      <c r="HY165" s="133"/>
      <c r="HZ165" s="133"/>
      <c r="IA165" s="133"/>
      <c r="IB165" s="133"/>
      <c r="IC165" s="133"/>
      <c r="ID165" s="133"/>
      <c r="IE165" s="133"/>
      <c r="IF165" s="133"/>
      <c r="IG165" s="133"/>
      <c r="IH165" s="133"/>
      <c r="II165" s="133"/>
      <c r="IJ165" s="133"/>
      <c r="IK165" s="133"/>
      <c r="IL165" s="133"/>
      <c r="IM165" s="133"/>
      <c r="IN165" s="133"/>
      <c r="IO165" s="133"/>
      <c r="IP165" s="133"/>
      <c r="IQ165" s="133"/>
      <c r="IR165" s="133"/>
      <c r="IS165" s="133"/>
      <c r="IT165" s="133"/>
      <c r="IU165" s="133"/>
      <c r="IV165" s="133"/>
      <c r="IW165" s="133"/>
      <c r="IX165" s="133"/>
      <c r="IY165" s="133"/>
      <c r="IZ165" s="133"/>
    </row>
    <row r="166" spans="1:260" s="134" customFormat="1" ht="20.100000000000001" hidden="1" customHeight="1">
      <c r="A166" s="109" t="s">
        <v>245</v>
      </c>
      <c r="B166" s="109"/>
      <c r="C166" s="124"/>
      <c r="D166" s="109"/>
      <c r="E166" s="119"/>
      <c r="F166" s="110">
        <f>F165+F164</f>
        <v>1025400</v>
      </c>
      <c r="G166" s="119"/>
      <c r="H166" s="119"/>
      <c r="I166" s="119"/>
      <c r="J166" s="119"/>
      <c r="K166" s="114"/>
      <c r="L166" s="110">
        <f>+INT(F166+H166+J166)</f>
        <v>1025400</v>
      </c>
      <c r="M166" s="26"/>
      <c r="N166" s="382"/>
      <c r="O166" s="65"/>
      <c r="P166" s="54"/>
      <c r="Q166" s="5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  <c r="FH166" s="133"/>
      <c r="FI166" s="133"/>
      <c r="FJ166" s="133"/>
      <c r="FK166" s="133"/>
      <c r="FL166" s="133"/>
      <c r="FM166" s="133"/>
      <c r="FN166" s="133"/>
      <c r="FO166" s="133"/>
      <c r="FP166" s="133"/>
      <c r="FQ166" s="133"/>
      <c r="FR166" s="133"/>
      <c r="FS166" s="133"/>
      <c r="FT166" s="133"/>
      <c r="FU166" s="133"/>
      <c r="FV166" s="133"/>
      <c r="FW166" s="133"/>
      <c r="FX166" s="133"/>
      <c r="FY166" s="133"/>
      <c r="FZ166" s="133"/>
      <c r="GA166" s="133"/>
      <c r="GB166" s="133"/>
      <c r="GC166" s="133"/>
      <c r="GD166" s="133"/>
      <c r="GE166" s="133"/>
      <c r="GF166" s="133"/>
      <c r="GG166" s="133"/>
      <c r="GH166" s="133"/>
      <c r="GI166" s="133"/>
      <c r="GJ166" s="133"/>
      <c r="GK166" s="133"/>
      <c r="GL166" s="133"/>
      <c r="GM166" s="133"/>
      <c r="GN166" s="133"/>
      <c r="GO166" s="133"/>
      <c r="GP166" s="133"/>
      <c r="GQ166" s="133"/>
      <c r="GR166" s="133"/>
      <c r="GS166" s="133"/>
      <c r="GT166" s="133"/>
      <c r="GU166" s="133"/>
      <c r="GV166" s="133"/>
      <c r="GW166" s="133"/>
      <c r="GX166" s="133"/>
      <c r="GY166" s="133"/>
      <c r="GZ166" s="133"/>
      <c r="HA166" s="133"/>
      <c r="HB166" s="133"/>
      <c r="HC166" s="133"/>
      <c r="HD166" s="133"/>
      <c r="HE166" s="133"/>
      <c r="HF166" s="133"/>
      <c r="HG166" s="133"/>
      <c r="HH166" s="133"/>
      <c r="HI166" s="133"/>
      <c r="HJ166" s="133"/>
      <c r="HK166" s="133"/>
      <c r="HL166" s="133"/>
      <c r="HM166" s="133"/>
      <c r="HN166" s="133"/>
      <c r="HO166" s="133"/>
      <c r="HP166" s="133"/>
      <c r="HQ166" s="133"/>
      <c r="HR166" s="133"/>
      <c r="HS166" s="133"/>
      <c r="HT166" s="133"/>
      <c r="HU166" s="133"/>
      <c r="HV166" s="133"/>
      <c r="HW166" s="133"/>
      <c r="HX166" s="133"/>
      <c r="HY166" s="133"/>
      <c r="HZ166" s="133"/>
      <c r="IA166" s="133"/>
      <c r="IB166" s="133"/>
      <c r="IC166" s="133"/>
      <c r="ID166" s="133"/>
      <c r="IE166" s="133"/>
      <c r="IF166" s="133"/>
      <c r="IG166" s="133"/>
      <c r="IH166" s="133"/>
      <c r="II166" s="133"/>
      <c r="IJ166" s="133"/>
      <c r="IK166" s="133"/>
      <c r="IL166" s="133"/>
      <c r="IM166" s="133"/>
      <c r="IN166" s="133"/>
      <c r="IO166" s="133"/>
      <c r="IP166" s="133"/>
      <c r="IQ166" s="133"/>
      <c r="IR166" s="133"/>
      <c r="IS166" s="133"/>
      <c r="IT166" s="133"/>
      <c r="IU166" s="133"/>
      <c r="IV166" s="133"/>
      <c r="IW166" s="133"/>
      <c r="IX166" s="133"/>
      <c r="IY166" s="133"/>
      <c r="IZ166" s="133"/>
    </row>
    <row r="167" spans="1:260" s="136" customFormat="1" ht="20.100000000000001" customHeight="1">
      <c r="A167" s="42" t="s">
        <v>128</v>
      </c>
      <c r="B167" s="27" t="s">
        <v>129</v>
      </c>
      <c r="C167" s="30">
        <v>1</v>
      </c>
      <c r="D167" s="27" t="s">
        <v>58</v>
      </c>
      <c r="E167" s="33">
        <v>1044000</v>
      </c>
      <c r="F167" s="26">
        <f>INT(E167*C167)</f>
        <v>1044000</v>
      </c>
      <c r="G167" s="33">
        <v>365126</v>
      </c>
      <c r="H167" s="33">
        <f>INT(G167*C167)</f>
        <v>365126</v>
      </c>
      <c r="I167" s="33">
        <v>140616</v>
      </c>
      <c r="J167" s="33">
        <f>INT(C167*I167)</f>
        <v>140616</v>
      </c>
      <c r="K167" s="28">
        <f t="shared" si="26"/>
        <v>1549742</v>
      </c>
      <c r="L167" s="26">
        <f>+INT(F167+H167+J167)</f>
        <v>1549742</v>
      </c>
      <c r="M167" s="53" t="s">
        <v>43</v>
      </c>
      <c r="N167" s="386">
        <f>L167</f>
        <v>1549742</v>
      </c>
      <c r="O167" s="444">
        <f>ROUND(N167/$K$6,4)</f>
        <v>6.1999999999999998E-3</v>
      </c>
      <c r="P167" s="54"/>
      <c r="Q167" s="53"/>
      <c r="R167" s="387"/>
      <c r="S167" s="388">
        <f>N167-R167</f>
        <v>1549742</v>
      </c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  <c r="DI167" s="135"/>
      <c r="DJ167" s="135"/>
      <c r="DK167" s="135"/>
      <c r="DL167" s="135"/>
      <c r="DM167" s="135"/>
      <c r="DN167" s="135"/>
      <c r="DO167" s="135"/>
      <c r="DP167" s="135"/>
      <c r="DQ167" s="135"/>
      <c r="DR167" s="135"/>
      <c r="DS167" s="135"/>
      <c r="DT167" s="135"/>
      <c r="DU167" s="135"/>
      <c r="DV167" s="135"/>
      <c r="DW167" s="135"/>
      <c r="DX167" s="135"/>
      <c r="DY167" s="135"/>
      <c r="DZ167" s="135"/>
      <c r="EA167" s="135"/>
      <c r="EB167" s="135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  <c r="EM167" s="135"/>
      <c r="EN167" s="135"/>
      <c r="EO167" s="135"/>
      <c r="EP167" s="135"/>
      <c r="EQ167" s="135"/>
      <c r="ER167" s="135"/>
      <c r="ES167" s="135"/>
      <c r="ET167" s="135"/>
      <c r="EU167" s="135"/>
      <c r="EV167" s="135"/>
      <c r="EW167" s="135"/>
      <c r="EX167" s="135"/>
      <c r="EY167" s="135"/>
      <c r="EZ167" s="135"/>
      <c r="FA167" s="135"/>
      <c r="FB167" s="135"/>
      <c r="FC167" s="135"/>
      <c r="FD167" s="135"/>
      <c r="FE167" s="135"/>
      <c r="FF167" s="135"/>
      <c r="FG167" s="135"/>
      <c r="FH167" s="135"/>
      <c r="FI167" s="135"/>
      <c r="FJ167" s="135"/>
      <c r="FK167" s="135"/>
      <c r="FL167" s="135"/>
      <c r="FM167" s="135"/>
      <c r="FN167" s="135"/>
      <c r="FO167" s="135"/>
      <c r="FP167" s="135"/>
      <c r="FQ167" s="135"/>
      <c r="FR167" s="135"/>
      <c r="FS167" s="135"/>
      <c r="FT167" s="135"/>
      <c r="FU167" s="135"/>
      <c r="FV167" s="135"/>
      <c r="FW167" s="135"/>
      <c r="FX167" s="135"/>
      <c r="FY167" s="135"/>
      <c r="FZ167" s="135"/>
      <c r="GA167" s="135"/>
      <c r="GB167" s="135"/>
      <c r="GC167" s="135"/>
      <c r="GD167" s="135"/>
      <c r="GE167" s="135"/>
      <c r="GF167" s="135"/>
      <c r="GG167" s="135"/>
      <c r="GH167" s="135"/>
      <c r="GI167" s="135"/>
      <c r="GJ167" s="135"/>
      <c r="GK167" s="135"/>
      <c r="GL167" s="135"/>
      <c r="GM167" s="135"/>
      <c r="GN167" s="135"/>
      <c r="GO167" s="135"/>
      <c r="GP167" s="135"/>
      <c r="GQ167" s="135"/>
      <c r="GR167" s="135"/>
      <c r="GS167" s="135"/>
      <c r="GT167" s="135"/>
      <c r="GU167" s="135"/>
      <c r="GV167" s="135"/>
      <c r="GW167" s="135"/>
      <c r="GX167" s="135"/>
      <c r="GY167" s="135"/>
      <c r="GZ167" s="135"/>
      <c r="HA167" s="135"/>
      <c r="HB167" s="135"/>
      <c r="HC167" s="135"/>
      <c r="HD167" s="135"/>
      <c r="HE167" s="135"/>
      <c r="HF167" s="135"/>
      <c r="HG167" s="135"/>
      <c r="HH167" s="135"/>
      <c r="HI167" s="135"/>
      <c r="HJ167" s="135"/>
      <c r="HK167" s="135"/>
      <c r="HL167" s="135"/>
      <c r="HM167" s="135"/>
      <c r="HN167" s="135"/>
      <c r="HO167" s="135"/>
      <c r="HP167" s="135"/>
      <c r="HQ167" s="135"/>
      <c r="HR167" s="135"/>
      <c r="HS167" s="135"/>
      <c r="HT167" s="135"/>
      <c r="HU167" s="135"/>
      <c r="HV167" s="135"/>
      <c r="HW167" s="135"/>
      <c r="HX167" s="135"/>
      <c r="HY167" s="135"/>
      <c r="HZ167" s="135"/>
      <c r="IA167" s="135"/>
      <c r="IB167" s="135"/>
      <c r="IC167" s="135"/>
      <c r="ID167" s="135"/>
      <c r="IE167" s="135"/>
      <c r="IF167" s="135"/>
      <c r="IG167" s="135"/>
      <c r="IH167" s="135"/>
      <c r="II167" s="135"/>
      <c r="IJ167" s="135"/>
      <c r="IK167" s="135"/>
      <c r="IL167" s="135"/>
      <c r="IM167" s="135"/>
      <c r="IN167" s="135"/>
      <c r="IO167" s="135"/>
      <c r="IP167" s="135"/>
      <c r="IQ167" s="135"/>
      <c r="IR167" s="135"/>
      <c r="IS167" s="135"/>
      <c r="IT167" s="135"/>
      <c r="IU167" s="135"/>
      <c r="IV167" s="135"/>
      <c r="IW167" s="135"/>
      <c r="IX167" s="135"/>
      <c r="IY167" s="135"/>
      <c r="IZ167" s="135"/>
    </row>
    <row r="168" spans="1:260" s="134" customFormat="1" ht="20.100000000000001" hidden="1" customHeight="1">
      <c r="A168" s="109" t="s">
        <v>245</v>
      </c>
      <c r="B168" s="109"/>
      <c r="C168" s="124"/>
      <c r="D168" s="109"/>
      <c r="E168" s="119"/>
      <c r="F168" s="110">
        <f>F167</f>
        <v>1044000</v>
      </c>
      <c r="G168" s="119"/>
      <c r="H168" s="119">
        <f>H167</f>
        <v>365126</v>
      </c>
      <c r="I168" s="119"/>
      <c r="J168" s="119">
        <f>J167</f>
        <v>140616</v>
      </c>
      <c r="K168" s="114"/>
      <c r="L168" s="116">
        <f>J168+F168+H168</f>
        <v>1549742</v>
      </c>
      <c r="M168" s="26"/>
      <c r="N168" s="382"/>
      <c r="O168" s="65"/>
      <c r="P168" s="54"/>
      <c r="Q168" s="53"/>
      <c r="R168" s="133"/>
      <c r="S168" s="133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133"/>
      <c r="AX168" s="133"/>
      <c r="AY168" s="133"/>
      <c r="AZ168" s="133"/>
      <c r="BA168" s="133"/>
      <c r="BB168" s="133"/>
      <c r="BC168" s="133"/>
      <c r="BD168" s="133"/>
      <c r="BE168" s="133"/>
      <c r="BF168" s="133"/>
      <c r="BG168" s="133"/>
      <c r="BH168" s="133"/>
      <c r="BI168" s="133"/>
      <c r="BJ168" s="133"/>
      <c r="BK168" s="133"/>
      <c r="BL168" s="133"/>
      <c r="BM168" s="133"/>
      <c r="BN168" s="133"/>
      <c r="BO168" s="133"/>
      <c r="BP168" s="133"/>
      <c r="BQ168" s="133"/>
      <c r="BR168" s="133"/>
      <c r="BS168" s="133"/>
      <c r="BT168" s="133"/>
      <c r="BU168" s="133"/>
      <c r="BV168" s="133"/>
      <c r="BW168" s="133"/>
      <c r="BX168" s="133"/>
      <c r="BY168" s="133"/>
      <c r="BZ168" s="133"/>
      <c r="CA168" s="133"/>
      <c r="CB168" s="133"/>
      <c r="CC168" s="133"/>
      <c r="CD168" s="133"/>
      <c r="CE168" s="133"/>
      <c r="CF168" s="133"/>
      <c r="CG168" s="133"/>
      <c r="CH168" s="133"/>
      <c r="CI168" s="133"/>
      <c r="CJ168" s="133"/>
      <c r="CK168" s="133"/>
      <c r="CL168" s="133"/>
      <c r="CM168" s="133"/>
      <c r="CN168" s="133"/>
      <c r="CO168" s="133"/>
      <c r="CP168" s="133"/>
      <c r="CQ168" s="133"/>
      <c r="CR168" s="133"/>
      <c r="CS168" s="133"/>
      <c r="CT168" s="133"/>
      <c r="CU168" s="133"/>
      <c r="CV168" s="133"/>
      <c r="CW168" s="133"/>
      <c r="CX168" s="133"/>
      <c r="CY168" s="133"/>
      <c r="CZ168" s="133"/>
      <c r="DA168" s="133"/>
      <c r="DB168" s="133"/>
      <c r="DC168" s="133"/>
      <c r="DD168" s="133"/>
      <c r="DE168" s="133"/>
      <c r="DF168" s="133"/>
      <c r="DG168" s="133"/>
      <c r="DH168" s="133"/>
      <c r="DI168" s="133"/>
      <c r="DJ168" s="133"/>
      <c r="DK168" s="133"/>
      <c r="DL168" s="133"/>
      <c r="DM168" s="133"/>
      <c r="DN168" s="133"/>
      <c r="DO168" s="133"/>
      <c r="DP168" s="133"/>
      <c r="DQ168" s="133"/>
      <c r="DR168" s="133"/>
      <c r="DS168" s="133"/>
      <c r="DT168" s="133"/>
      <c r="DU168" s="133"/>
      <c r="DV168" s="133"/>
      <c r="DW168" s="133"/>
      <c r="DX168" s="133"/>
      <c r="DY168" s="133"/>
      <c r="DZ168" s="133"/>
      <c r="EA168" s="133"/>
      <c r="EB168" s="133"/>
      <c r="EC168" s="133"/>
      <c r="ED168" s="133"/>
      <c r="EE168" s="133"/>
      <c r="EF168" s="133"/>
      <c r="EG168" s="133"/>
      <c r="EH168" s="133"/>
      <c r="EI168" s="133"/>
      <c r="EJ168" s="133"/>
      <c r="EK168" s="133"/>
      <c r="EL168" s="133"/>
      <c r="EM168" s="133"/>
      <c r="EN168" s="133"/>
      <c r="EO168" s="133"/>
      <c r="EP168" s="133"/>
      <c r="EQ168" s="133"/>
      <c r="ER168" s="133"/>
      <c r="ES168" s="133"/>
      <c r="ET168" s="133"/>
      <c r="EU168" s="133"/>
      <c r="EV168" s="133"/>
      <c r="EW168" s="133"/>
      <c r="EX168" s="133"/>
      <c r="EY168" s="133"/>
      <c r="EZ168" s="133"/>
      <c r="FA168" s="133"/>
      <c r="FB168" s="133"/>
      <c r="FC168" s="133"/>
      <c r="FD168" s="133"/>
      <c r="FE168" s="133"/>
      <c r="FF168" s="133"/>
      <c r="FG168" s="133"/>
      <c r="FH168" s="133"/>
      <c r="FI168" s="133"/>
      <c r="FJ168" s="133"/>
      <c r="FK168" s="133"/>
      <c r="FL168" s="133"/>
      <c r="FM168" s="133"/>
      <c r="FN168" s="133"/>
      <c r="FO168" s="133"/>
      <c r="FP168" s="133"/>
      <c r="FQ168" s="133"/>
      <c r="FR168" s="133"/>
      <c r="FS168" s="133"/>
      <c r="FT168" s="133"/>
      <c r="FU168" s="133"/>
      <c r="FV168" s="133"/>
      <c r="FW168" s="133"/>
      <c r="FX168" s="133"/>
      <c r="FY168" s="133"/>
      <c r="FZ168" s="133"/>
      <c r="GA168" s="133"/>
      <c r="GB168" s="133"/>
      <c r="GC168" s="133"/>
      <c r="GD168" s="133"/>
      <c r="GE168" s="133"/>
      <c r="GF168" s="133"/>
      <c r="GG168" s="133"/>
      <c r="GH168" s="133"/>
      <c r="GI168" s="133"/>
      <c r="GJ168" s="133"/>
      <c r="GK168" s="133"/>
      <c r="GL168" s="133"/>
      <c r="GM168" s="133"/>
      <c r="GN168" s="133"/>
      <c r="GO168" s="133"/>
      <c r="GP168" s="133"/>
      <c r="GQ168" s="133"/>
      <c r="GR168" s="133"/>
      <c r="GS168" s="133"/>
      <c r="GT168" s="133"/>
      <c r="GU168" s="133"/>
      <c r="GV168" s="133"/>
      <c r="GW168" s="133"/>
      <c r="GX168" s="133"/>
      <c r="GY168" s="133"/>
      <c r="GZ168" s="133"/>
      <c r="HA168" s="133"/>
      <c r="HB168" s="133"/>
      <c r="HC168" s="133"/>
      <c r="HD168" s="133"/>
      <c r="HE168" s="133"/>
      <c r="HF168" s="133"/>
      <c r="HG168" s="133"/>
      <c r="HH168" s="133"/>
      <c r="HI168" s="133"/>
      <c r="HJ168" s="133"/>
      <c r="HK168" s="133"/>
      <c r="HL168" s="133"/>
      <c r="HM168" s="133"/>
      <c r="HN168" s="133"/>
      <c r="HO168" s="133"/>
      <c r="HP168" s="133"/>
      <c r="HQ168" s="133"/>
      <c r="HR168" s="133"/>
      <c r="HS168" s="133"/>
      <c r="HT168" s="133"/>
      <c r="HU168" s="133"/>
      <c r="HV168" s="133"/>
      <c r="HW168" s="133"/>
      <c r="HX168" s="133"/>
      <c r="HY168" s="133"/>
      <c r="HZ168" s="133"/>
      <c r="IA168" s="133"/>
      <c r="IB168" s="133"/>
      <c r="IC168" s="133"/>
      <c r="ID168" s="133"/>
      <c r="IE168" s="133"/>
      <c r="IF168" s="133"/>
      <c r="IG168" s="133"/>
      <c r="IH168" s="133"/>
      <c r="II168" s="133"/>
      <c r="IJ168" s="133"/>
      <c r="IK168" s="133"/>
      <c r="IL168" s="133"/>
      <c r="IM168" s="133"/>
      <c r="IN168" s="133"/>
      <c r="IO168" s="133"/>
      <c r="IP168" s="133"/>
      <c r="IQ168" s="133"/>
      <c r="IR168" s="133"/>
      <c r="IS168" s="133"/>
      <c r="IT168" s="133"/>
      <c r="IU168" s="133"/>
      <c r="IV168" s="133"/>
      <c r="IW168" s="133"/>
      <c r="IX168" s="133"/>
      <c r="IY168" s="133"/>
      <c r="IZ168" s="133"/>
    </row>
    <row r="169" spans="1:260" s="134" customFormat="1" ht="20.100000000000001" hidden="1" customHeight="1">
      <c r="A169" s="132" t="s">
        <v>246</v>
      </c>
      <c r="B169" s="109" t="s">
        <v>239</v>
      </c>
      <c r="C169" s="124"/>
      <c r="D169" s="109"/>
      <c r="E169" s="119"/>
      <c r="F169" s="110">
        <f>F162+F166+F168</f>
        <v>5088940</v>
      </c>
      <c r="G169" s="119"/>
      <c r="H169" s="110">
        <f>H162+H166+H168</f>
        <v>365126</v>
      </c>
      <c r="I169" s="119"/>
      <c r="J169" s="110">
        <f>J162+J166+J168</f>
        <v>140616</v>
      </c>
      <c r="K169" s="28"/>
      <c r="L169" s="110">
        <f>+INT(H169+J169+F169)</f>
        <v>5594682</v>
      </c>
      <c r="M169" s="110"/>
      <c r="N169" s="381"/>
      <c r="O169" s="65"/>
      <c r="P169" s="54"/>
      <c r="Q169" s="53"/>
      <c r="R169" s="133"/>
      <c r="S169" s="133"/>
      <c r="T169" s="133"/>
      <c r="U169" s="133"/>
      <c r="V169" s="133"/>
      <c r="W169" s="133"/>
      <c r="X169" s="133"/>
      <c r="Y169" s="133"/>
      <c r="Z169" s="133"/>
      <c r="AA169" s="133"/>
      <c r="AB169" s="133"/>
      <c r="AC169" s="133"/>
      <c r="AD169" s="133"/>
      <c r="AE169" s="133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/>
      <c r="AT169" s="133"/>
      <c r="AU169" s="133"/>
      <c r="AV169" s="133"/>
      <c r="AW169" s="133"/>
      <c r="AX169" s="133"/>
      <c r="AY169" s="133"/>
      <c r="AZ169" s="133"/>
      <c r="BA169" s="133"/>
      <c r="BB169" s="133"/>
      <c r="BC169" s="133"/>
      <c r="BD169" s="133"/>
      <c r="BE169" s="133"/>
      <c r="BF169" s="133"/>
      <c r="BG169" s="133"/>
      <c r="BH169" s="133"/>
      <c r="BI169" s="133"/>
      <c r="BJ169" s="133"/>
      <c r="BK169" s="133"/>
      <c r="BL169" s="133"/>
      <c r="BM169" s="133"/>
      <c r="BN169" s="133"/>
      <c r="BO169" s="133"/>
      <c r="BP169" s="133"/>
      <c r="BQ169" s="133"/>
      <c r="BR169" s="133"/>
      <c r="BS169" s="133"/>
      <c r="BT169" s="133"/>
      <c r="BU169" s="133"/>
      <c r="BV169" s="133"/>
      <c r="BW169" s="133"/>
      <c r="BX169" s="133"/>
      <c r="BY169" s="133"/>
      <c r="BZ169" s="133"/>
      <c r="CA169" s="133"/>
      <c r="CB169" s="133"/>
      <c r="CC169" s="133"/>
      <c r="CD169" s="133"/>
      <c r="CE169" s="133"/>
      <c r="CF169" s="133"/>
      <c r="CG169" s="133"/>
      <c r="CH169" s="133"/>
      <c r="CI169" s="133"/>
      <c r="CJ169" s="133"/>
      <c r="CK169" s="133"/>
      <c r="CL169" s="133"/>
      <c r="CM169" s="133"/>
      <c r="CN169" s="133"/>
      <c r="CO169" s="133"/>
      <c r="CP169" s="133"/>
      <c r="CQ169" s="133"/>
      <c r="CR169" s="133"/>
      <c r="CS169" s="133"/>
      <c r="CT169" s="133"/>
      <c r="CU169" s="133"/>
      <c r="CV169" s="133"/>
      <c r="CW169" s="133"/>
      <c r="CX169" s="133"/>
      <c r="CY169" s="133"/>
      <c r="CZ169" s="133"/>
      <c r="DA169" s="133"/>
      <c r="DB169" s="133"/>
      <c r="DC169" s="133"/>
      <c r="DD169" s="133"/>
      <c r="DE169" s="133"/>
      <c r="DF169" s="133"/>
      <c r="DG169" s="133"/>
      <c r="DH169" s="133"/>
      <c r="DI169" s="133"/>
      <c r="DJ169" s="133"/>
      <c r="DK169" s="133"/>
      <c r="DL169" s="133"/>
      <c r="DM169" s="133"/>
      <c r="DN169" s="133"/>
      <c r="DO169" s="133"/>
      <c r="DP169" s="133"/>
      <c r="DQ169" s="133"/>
      <c r="DR169" s="133"/>
      <c r="DS169" s="133"/>
      <c r="DT169" s="133"/>
      <c r="DU169" s="133"/>
      <c r="DV169" s="133"/>
      <c r="DW169" s="133"/>
      <c r="DX169" s="133"/>
      <c r="DY169" s="133"/>
      <c r="DZ169" s="133"/>
      <c r="EA169" s="133"/>
      <c r="EB169" s="133"/>
      <c r="EC169" s="133"/>
      <c r="ED169" s="133"/>
      <c r="EE169" s="133"/>
      <c r="EF169" s="133"/>
      <c r="EG169" s="133"/>
      <c r="EH169" s="133"/>
      <c r="EI169" s="133"/>
      <c r="EJ169" s="133"/>
      <c r="EK169" s="133"/>
      <c r="EL169" s="133"/>
      <c r="EM169" s="133"/>
      <c r="EN169" s="133"/>
      <c r="EO169" s="133"/>
      <c r="EP169" s="133"/>
      <c r="EQ169" s="133"/>
      <c r="ER169" s="133"/>
      <c r="ES169" s="133"/>
      <c r="ET169" s="133"/>
      <c r="EU169" s="133"/>
      <c r="EV169" s="133"/>
      <c r="EW169" s="133"/>
      <c r="EX169" s="133"/>
      <c r="EY169" s="133"/>
      <c r="EZ169" s="133"/>
      <c r="FA169" s="133"/>
      <c r="FB169" s="133"/>
      <c r="FC169" s="133"/>
      <c r="FD169" s="133"/>
      <c r="FE169" s="133"/>
      <c r="FF169" s="133"/>
      <c r="FG169" s="133"/>
      <c r="FH169" s="133"/>
      <c r="FI169" s="133"/>
      <c r="FJ169" s="133"/>
      <c r="FK169" s="133"/>
      <c r="FL169" s="133"/>
      <c r="FM169" s="133"/>
      <c r="FN169" s="133"/>
      <c r="FO169" s="133"/>
      <c r="FP169" s="133"/>
      <c r="FQ169" s="133"/>
      <c r="FR169" s="133"/>
      <c r="FS169" s="133"/>
      <c r="FT169" s="133"/>
      <c r="FU169" s="133"/>
      <c r="FV169" s="133"/>
      <c r="FW169" s="133"/>
      <c r="FX169" s="133"/>
      <c r="FY169" s="133"/>
      <c r="FZ169" s="133"/>
      <c r="GA169" s="133"/>
      <c r="GB169" s="133"/>
      <c r="GC169" s="133"/>
      <c r="GD169" s="133"/>
      <c r="GE169" s="133"/>
      <c r="GF169" s="133"/>
      <c r="GG169" s="133"/>
      <c r="GH169" s="133"/>
      <c r="GI169" s="133"/>
      <c r="GJ169" s="133"/>
      <c r="GK169" s="133"/>
      <c r="GL169" s="133"/>
      <c r="GM169" s="133"/>
      <c r="GN169" s="133"/>
      <c r="GO169" s="133"/>
      <c r="GP169" s="133"/>
      <c r="GQ169" s="133"/>
      <c r="GR169" s="133"/>
      <c r="GS169" s="133"/>
      <c r="GT169" s="133"/>
      <c r="GU169" s="133"/>
      <c r="GV169" s="133"/>
      <c r="GW169" s="133"/>
      <c r="GX169" s="133"/>
      <c r="GY169" s="133"/>
      <c r="GZ169" s="133"/>
      <c r="HA169" s="133"/>
      <c r="HB169" s="133"/>
      <c r="HC169" s="133"/>
      <c r="HD169" s="133"/>
      <c r="HE169" s="133"/>
      <c r="HF169" s="133"/>
      <c r="HG169" s="133"/>
      <c r="HH169" s="133"/>
      <c r="HI169" s="133"/>
      <c r="HJ169" s="133"/>
      <c r="HK169" s="133"/>
      <c r="HL169" s="133"/>
      <c r="HM169" s="133"/>
      <c r="HN169" s="133"/>
      <c r="HO169" s="133"/>
      <c r="HP169" s="133"/>
      <c r="HQ169" s="133"/>
      <c r="HR169" s="133"/>
      <c r="HS169" s="133"/>
      <c r="HT169" s="133"/>
      <c r="HU169" s="133"/>
      <c r="HV169" s="133"/>
      <c r="HW169" s="133"/>
      <c r="HX169" s="133"/>
      <c r="HY169" s="133"/>
      <c r="HZ169" s="133"/>
      <c r="IA169" s="133"/>
      <c r="IB169" s="133"/>
      <c r="IC169" s="133"/>
      <c r="ID169" s="133"/>
      <c r="IE169" s="133"/>
      <c r="IF169" s="133"/>
      <c r="IG169" s="133"/>
      <c r="IH169" s="133"/>
      <c r="II169" s="133"/>
      <c r="IJ169" s="133"/>
      <c r="IK169" s="133"/>
      <c r="IL169" s="133"/>
      <c r="IM169" s="133"/>
      <c r="IN169" s="133"/>
      <c r="IO169" s="133"/>
      <c r="IP169" s="133"/>
      <c r="IQ169" s="133"/>
      <c r="IR169" s="133"/>
      <c r="IS169" s="133"/>
      <c r="IT169" s="133"/>
      <c r="IU169" s="133"/>
      <c r="IV169" s="133"/>
      <c r="IW169" s="133"/>
      <c r="IX169" s="133"/>
      <c r="IY169" s="133"/>
      <c r="IZ169" s="133"/>
    </row>
    <row r="170" spans="1:260" s="134" customFormat="1" ht="20.100000000000001" hidden="1" customHeight="1">
      <c r="A170" s="132"/>
      <c r="B170" s="109"/>
      <c r="C170" s="124"/>
      <c r="D170" s="109"/>
      <c r="E170" s="119"/>
      <c r="F170" s="110"/>
      <c r="G170" s="119"/>
      <c r="H170" s="110"/>
      <c r="I170" s="119"/>
      <c r="J170" s="110"/>
      <c r="K170" s="28"/>
      <c r="L170" s="110"/>
      <c r="M170" s="110"/>
      <c r="N170" s="381"/>
      <c r="O170" s="65"/>
      <c r="P170" s="54"/>
      <c r="Q170" s="5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/>
      <c r="AT170" s="133"/>
      <c r="AU170" s="133"/>
      <c r="AV170" s="133"/>
      <c r="AW170" s="133"/>
      <c r="AX170" s="133"/>
      <c r="AY170" s="133"/>
      <c r="AZ170" s="133"/>
      <c r="BA170" s="133"/>
      <c r="BB170" s="133"/>
      <c r="BC170" s="133"/>
      <c r="BD170" s="133"/>
      <c r="BE170" s="133"/>
      <c r="BF170" s="133"/>
      <c r="BG170" s="133"/>
      <c r="BH170" s="133"/>
      <c r="BI170" s="133"/>
      <c r="BJ170" s="133"/>
      <c r="BK170" s="133"/>
      <c r="BL170" s="133"/>
      <c r="BM170" s="133"/>
      <c r="BN170" s="133"/>
      <c r="BO170" s="133"/>
      <c r="BP170" s="133"/>
      <c r="BQ170" s="133"/>
      <c r="BR170" s="133"/>
      <c r="BS170" s="133"/>
      <c r="BT170" s="133"/>
      <c r="BU170" s="133"/>
      <c r="BV170" s="133"/>
      <c r="BW170" s="133"/>
      <c r="BX170" s="133"/>
      <c r="BY170" s="133"/>
      <c r="BZ170" s="133"/>
      <c r="CA170" s="133"/>
      <c r="CB170" s="133"/>
      <c r="CC170" s="133"/>
      <c r="CD170" s="133"/>
      <c r="CE170" s="133"/>
      <c r="CF170" s="133"/>
      <c r="CG170" s="133"/>
      <c r="CH170" s="133"/>
      <c r="CI170" s="133"/>
      <c r="CJ170" s="133"/>
      <c r="CK170" s="133"/>
      <c r="CL170" s="133"/>
      <c r="CM170" s="133"/>
      <c r="CN170" s="133"/>
      <c r="CO170" s="133"/>
      <c r="CP170" s="133"/>
      <c r="CQ170" s="133"/>
      <c r="CR170" s="133"/>
      <c r="CS170" s="133"/>
      <c r="CT170" s="133"/>
      <c r="CU170" s="133"/>
      <c r="CV170" s="133"/>
      <c r="CW170" s="133"/>
      <c r="CX170" s="133"/>
      <c r="CY170" s="133"/>
      <c r="CZ170" s="133"/>
      <c r="DA170" s="133"/>
      <c r="DB170" s="133"/>
      <c r="DC170" s="133"/>
      <c r="DD170" s="133"/>
      <c r="DE170" s="133"/>
      <c r="DF170" s="133"/>
      <c r="DG170" s="133"/>
      <c r="DH170" s="133"/>
      <c r="DI170" s="133"/>
      <c r="DJ170" s="133"/>
      <c r="DK170" s="133"/>
      <c r="DL170" s="133"/>
      <c r="DM170" s="133"/>
      <c r="DN170" s="133"/>
      <c r="DO170" s="133"/>
      <c r="DP170" s="133"/>
      <c r="DQ170" s="133"/>
      <c r="DR170" s="133"/>
      <c r="DS170" s="133"/>
      <c r="DT170" s="133"/>
      <c r="DU170" s="133"/>
      <c r="DV170" s="133"/>
      <c r="DW170" s="133"/>
      <c r="DX170" s="133"/>
      <c r="DY170" s="133"/>
      <c r="DZ170" s="133"/>
      <c r="EA170" s="133"/>
      <c r="EB170" s="133"/>
      <c r="EC170" s="133"/>
      <c r="ED170" s="133"/>
      <c r="EE170" s="133"/>
      <c r="EF170" s="133"/>
      <c r="EG170" s="133"/>
      <c r="EH170" s="133"/>
      <c r="EI170" s="133"/>
      <c r="EJ170" s="133"/>
      <c r="EK170" s="133"/>
      <c r="EL170" s="133"/>
      <c r="EM170" s="133"/>
      <c r="EN170" s="133"/>
      <c r="EO170" s="133"/>
      <c r="EP170" s="133"/>
      <c r="EQ170" s="133"/>
      <c r="ER170" s="133"/>
      <c r="ES170" s="133"/>
      <c r="ET170" s="133"/>
      <c r="EU170" s="133"/>
      <c r="EV170" s="133"/>
      <c r="EW170" s="133"/>
      <c r="EX170" s="133"/>
      <c r="EY170" s="133"/>
      <c r="EZ170" s="133"/>
      <c r="FA170" s="133"/>
      <c r="FB170" s="133"/>
      <c r="FC170" s="133"/>
      <c r="FD170" s="133"/>
      <c r="FE170" s="133"/>
      <c r="FF170" s="133"/>
      <c r="FG170" s="133"/>
      <c r="FH170" s="133"/>
      <c r="FI170" s="133"/>
      <c r="FJ170" s="133"/>
      <c r="FK170" s="133"/>
      <c r="FL170" s="133"/>
      <c r="FM170" s="133"/>
      <c r="FN170" s="133"/>
      <c r="FO170" s="133"/>
      <c r="FP170" s="133"/>
      <c r="FQ170" s="133"/>
      <c r="FR170" s="133"/>
      <c r="FS170" s="133"/>
      <c r="FT170" s="133"/>
      <c r="FU170" s="133"/>
      <c r="FV170" s="133"/>
      <c r="FW170" s="133"/>
      <c r="FX170" s="133"/>
      <c r="FY170" s="133"/>
      <c r="FZ170" s="133"/>
      <c r="GA170" s="133"/>
      <c r="GB170" s="133"/>
      <c r="GC170" s="133"/>
      <c r="GD170" s="133"/>
      <c r="GE170" s="133"/>
      <c r="GF170" s="133"/>
      <c r="GG170" s="133"/>
      <c r="GH170" s="133"/>
      <c r="GI170" s="133"/>
      <c r="GJ170" s="133"/>
      <c r="GK170" s="133"/>
      <c r="GL170" s="133"/>
      <c r="GM170" s="133"/>
      <c r="GN170" s="133"/>
      <c r="GO170" s="133"/>
      <c r="GP170" s="133"/>
      <c r="GQ170" s="133"/>
      <c r="GR170" s="133"/>
      <c r="GS170" s="133"/>
      <c r="GT170" s="133"/>
      <c r="GU170" s="133"/>
      <c r="GV170" s="133"/>
      <c r="GW170" s="133"/>
      <c r="GX170" s="133"/>
      <c r="GY170" s="133"/>
      <c r="GZ170" s="133"/>
      <c r="HA170" s="133"/>
      <c r="HB170" s="133"/>
      <c r="HC170" s="133"/>
      <c r="HD170" s="133"/>
      <c r="HE170" s="133"/>
      <c r="HF170" s="133"/>
      <c r="HG170" s="133"/>
      <c r="HH170" s="133"/>
      <c r="HI170" s="133"/>
      <c r="HJ170" s="133"/>
      <c r="HK170" s="133"/>
      <c r="HL170" s="133"/>
      <c r="HM170" s="133"/>
      <c r="HN170" s="133"/>
      <c r="HO170" s="133"/>
      <c r="HP170" s="133"/>
      <c r="HQ170" s="133"/>
      <c r="HR170" s="133"/>
      <c r="HS170" s="133"/>
      <c r="HT170" s="133"/>
      <c r="HU170" s="133"/>
      <c r="HV170" s="133"/>
      <c r="HW170" s="133"/>
      <c r="HX170" s="133"/>
      <c r="HY170" s="133"/>
      <c r="HZ170" s="133"/>
      <c r="IA170" s="133"/>
      <c r="IB170" s="133"/>
      <c r="IC170" s="133"/>
      <c r="ID170" s="133"/>
      <c r="IE170" s="133"/>
      <c r="IF170" s="133"/>
      <c r="IG170" s="133"/>
      <c r="IH170" s="133"/>
      <c r="II170" s="133"/>
      <c r="IJ170" s="133"/>
      <c r="IK170" s="133"/>
      <c r="IL170" s="133"/>
      <c r="IM170" s="133"/>
      <c r="IN170" s="133"/>
      <c r="IO170" s="133"/>
      <c r="IP170" s="133"/>
      <c r="IQ170" s="133"/>
      <c r="IR170" s="133"/>
      <c r="IS170" s="133"/>
      <c r="IT170" s="133"/>
      <c r="IU170" s="133"/>
      <c r="IV170" s="133"/>
      <c r="IW170" s="133"/>
      <c r="IX170" s="133"/>
      <c r="IY170" s="133"/>
      <c r="IZ170" s="133"/>
    </row>
    <row r="171" spans="1:260" s="134" customFormat="1" ht="20.100000000000001" hidden="1" customHeight="1">
      <c r="A171" s="132"/>
      <c r="B171" s="109"/>
      <c r="C171" s="124"/>
      <c r="D171" s="109"/>
      <c r="E171" s="119"/>
      <c r="F171" s="110"/>
      <c r="G171" s="119"/>
      <c r="H171" s="110"/>
      <c r="I171" s="119"/>
      <c r="J171" s="110"/>
      <c r="K171" s="28"/>
      <c r="L171" s="110"/>
      <c r="M171" s="110"/>
      <c r="N171" s="381"/>
      <c r="O171" s="65"/>
      <c r="P171" s="54"/>
      <c r="Q171" s="53"/>
      <c r="R171" s="133"/>
      <c r="S171" s="133"/>
      <c r="T171" s="133"/>
      <c r="U171" s="133"/>
      <c r="V171" s="133"/>
      <c r="W171" s="133"/>
      <c r="X171" s="133"/>
      <c r="Y171" s="133"/>
      <c r="Z171" s="133"/>
      <c r="AA171" s="133"/>
      <c r="AB171" s="133"/>
      <c r="AC171" s="133"/>
      <c r="AD171" s="133"/>
      <c r="AE171" s="133"/>
      <c r="AF171" s="133"/>
      <c r="AG171" s="133"/>
      <c r="AH171" s="133"/>
      <c r="AI171" s="133"/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/>
      <c r="AW171" s="133"/>
      <c r="AX171" s="133"/>
      <c r="AY171" s="133"/>
      <c r="AZ171" s="133"/>
      <c r="BA171" s="133"/>
      <c r="BB171" s="133"/>
      <c r="BC171" s="133"/>
      <c r="BD171" s="133"/>
      <c r="BE171" s="133"/>
      <c r="BF171" s="133"/>
      <c r="BG171" s="133"/>
      <c r="BH171" s="133"/>
      <c r="BI171" s="133"/>
      <c r="BJ171" s="133"/>
      <c r="BK171" s="133"/>
      <c r="BL171" s="133"/>
      <c r="BM171" s="133"/>
      <c r="BN171" s="133"/>
      <c r="BO171" s="133"/>
      <c r="BP171" s="133"/>
      <c r="BQ171" s="133"/>
      <c r="BR171" s="133"/>
      <c r="BS171" s="133"/>
      <c r="BT171" s="133"/>
      <c r="BU171" s="133"/>
      <c r="BV171" s="133"/>
      <c r="BW171" s="133"/>
      <c r="BX171" s="133"/>
      <c r="BY171" s="133"/>
      <c r="BZ171" s="133"/>
      <c r="CA171" s="133"/>
      <c r="CB171" s="133"/>
      <c r="CC171" s="133"/>
      <c r="CD171" s="133"/>
      <c r="CE171" s="133"/>
      <c r="CF171" s="133"/>
      <c r="CG171" s="133"/>
      <c r="CH171" s="133"/>
      <c r="CI171" s="133"/>
      <c r="CJ171" s="133"/>
      <c r="CK171" s="133"/>
      <c r="CL171" s="133"/>
      <c r="CM171" s="133"/>
      <c r="CN171" s="133"/>
      <c r="CO171" s="133"/>
      <c r="CP171" s="133"/>
      <c r="CQ171" s="133"/>
      <c r="CR171" s="133"/>
      <c r="CS171" s="133"/>
      <c r="CT171" s="133"/>
      <c r="CU171" s="133"/>
      <c r="CV171" s="133"/>
      <c r="CW171" s="133"/>
      <c r="CX171" s="133"/>
      <c r="CY171" s="133"/>
      <c r="CZ171" s="133"/>
      <c r="DA171" s="133"/>
      <c r="DB171" s="133"/>
      <c r="DC171" s="133"/>
      <c r="DD171" s="133"/>
      <c r="DE171" s="133"/>
      <c r="DF171" s="133"/>
      <c r="DG171" s="133"/>
      <c r="DH171" s="133"/>
      <c r="DI171" s="133"/>
      <c r="DJ171" s="133"/>
      <c r="DK171" s="133"/>
      <c r="DL171" s="133"/>
      <c r="DM171" s="133"/>
      <c r="DN171" s="133"/>
      <c r="DO171" s="133"/>
      <c r="DP171" s="133"/>
      <c r="DQ171" s="133"/>
      <c r="DR171" s="133"/>
      <c r="DS171" s="133"/>
      <c r="DT171" s="133"/>
      <c r="DU171" s="133"/>
      <c r="DV171" s="133"/>
      <c r="DW171" s="133"/>
      <c r="DX171" s="133"/>
      <c r="DY171" s="133"/>
      <c r="DZ171" s="133"/>
      <c r="EA171" s="133"/>
      <c r="EB171" s="133"/>
      <c r="EC171" s="133"/>
      <c r="ED171" s="133"/>
      <c r="EE171" s="133"/>
      <c r="EF171" s="133"/>
      <c r="EG171" s="133"/>
      <c r="EH171" s="133"/>
      <c r="EI171" s="133"/>
      <c r="EJ171" s="133"/>
      <c r="EK171" s="133"/>
      <c r="EL171" s="133"/>
      <c r="EM171" s="133"/>
      <c r="EN171" s="133"/>
      <c r="EO171" s="133"/>
      <c r="EP171" s="133"/>
      <c r="EQ171" s="133"/>
      <c r="ER171" s="133"/>
      <c r="ES171" s="133"/>
      <c r="ET171" s="133"/>
      <c r="EU171" s="133"/>
      <c r="EV171" s="133"/>
      <c r="EW171" s="133"/>
      <c r="EX171" s="133"/>
      <c r="EY171" s="133"/>
      <c r="EZ171" s="133"/>
      <c r="FA171" s="133"/>
      <c r="FB171" s="133"/>
      <c r="FC171" s="133"/>
      <c r="FD171" s="133"/>
      <c r="FE171" s="133"/>
      <c r="FF171" s="133"/>
      <c r="FG171" s="133"/>
      <c r="FH171" s="133"/>
      <c r="FI171" s="133"/>
      <c r="FJ171" s="133"/>
      <c r="FK171" s="133"/>
      <c r="FL171" s="133"/>
      <c r="FM171" s="133"/>
      <c r="FN171" s="133"/>
      <c r="FO171" s="133"/>
      <c r="FP171" s="133"/>
      <c r="FQ171" s="133"/>
      <c r="FR171" s="133"/>
      <c r="FS171" s="133"/>
      <c r="FT171" s="133"/>
      <c r="FU171" s="133"/>
      <c r="FV171" s="133"/>
      <c r="FW171" s="133"/>
      <c r="FX171" s="133"/>
      <c r="FY171" s="133"/>
      <c r="FZ171" s="133"/>
      <c r="GA171" s="133"/>
      <c r="GB171" s="133"/>
      <c r="GC171" s="133"/>
      <c r="GD171" s="133"/>
      <c r="GE171" s="133"/>
      <c r="GF171" s="133"/>
      <c r="GG171" s="133"/>
      <c r="GH171" s="133"/>
      <c r="GI171" s="133"/>
      <c r="GJ171" s="133"/>
      <c r="GK171" s="133"/>
      <c r="GL171" s="133"/>
      <c r="GM171" s="133"/>
      <c r="GN171" s="133"/>
      <c r="GO171" s="133"/>
      <c r="GP171" s="133"/>
      <c r="GQ171" s="133"/>
      <c r="GR171" s="133"/>
      <c r="GS171" s="133"/>
      <c r="GT171" s="133"/>
      <c r="GU171" s="133"/>
      <c r="GV171" s="133"/>
      <c r="GW171" s="133"/>
      <c r="GX171" s="133"/>
      <c r="GY171" s="133"/>
      <c r="GZ171" s="133"/>
      <c r="HA171" s="133"/>
      <c r="HB171" s="133"/>
      <c r="HC171" s="133"/>
      <c r="HD171" s="133"/>
      <c r="HE171" s="133"/>
      <c r="HF171" s="133"/>
      <c r="HG171" s="133"/>
      <c r="HH171" s="133"/>
      <c r="HI171" s="133"/>
      <c r="HJ171" s="133"/>
      <c r="HK171" s="133"/>
      <c r="HL171" s="133"/>
      <c r="HM171" s="133"/>
      <c r="HN171" s="133"/>
      <c r="HO171" s="133"/>
      <c r="HP171" s="133"/>
      <c r="HQ171" s="133"/>
      <c r="HR171" s="133"/>
      <c r="HS171" s="133"/>
      <c r="HT171" s="133"/>
      <c r="HU171" s="133"/>
      <c r="HV171" s="133"/>
      <c r="HW171" s="133"/>
      <c r="HX171" s="133"/>
      <c r="HY171" s="133"/>
      <c r="HZ171" s="133"/>
      <c r="IA171" s="133"/>
      <c r="IB171" s="133"/>
      <c r="IC171" s="133"/>
      <c r="ID171" s="133"/>
      <c r="IE171" s="133"/>
      <c r="IF171" s="133"/>
      <c r="IG171" s="133"/>
      <c r="IH171" s="133"/>
      <c r="II171" s="133"/>
      <c r="IJ171" s="133"/>
      <c r="IK171" s="133"/>
      <c r="IL171" s="133"/>
      <c r="IM171" s="133"/>
      <c r="IN171" s="133"/>
      <c r="IO171" s="133"/>
      <c r="IP171" s="133"/>
      <c r="IQ171" s="133"/>
      <c r="IR171" s="133"/>
      <c r="IS171" s="133"/>
      <c r="IT171" s="133"/>
      <c r="IU171" s="133"/>
      <c r="IV171" s="133"/>
      <c r="IW171" s="133"/>
      <c r="IX171" s="133"/>
      <c r="IY171" s="133"/>
      <c r="IZ171" s="133"/>
    </row>
    <row r="172" spans="1:260" s="134" customFormat="1" ht="20.100000000000001" hidden="1" customHeight="1">
      <c r="A172" s="25" t="s">
        <v>247</v>
      </c>
      <c r="B172" s="43"/>
      <c r="C172" s="43"/>
      <c r="D172" s="43"/>
      <c r="E172" s="44"/>
      <c r="F172" s="130">
        <f>F210</f>
        <v>1792840</v>
      </c>
      <c r="G172" s="130"/>
      <c r="H172" s="130">
        <f>H210</f>
        <v>5562103</v>
      </c>
      <c r="I172" s="130"/>
      <c r="J172" s="130">
        <f>J210</f>
        <v>166863</v>
      </c>
      <c r="K172" s="114"/>
      <c r="L172" s="131">
        <f>L210</f>
        <v>7521806</v>
      </c>
      <c r="M172" s="86"/>
      <c r="N172" s="375"/>
      <c r="O172" s="65"/>
      <c r="P172" s="54"/>
      <c r="Q172" s="53"/>
      <c r="R172" s="133"/>
      <c r="S172" s="133"/>
      <c r="T172" s="133"/>
      <c r="U172" s="133"/>
      <c r="V172" s="133"/>
      <c r="W172" s="133"/>
      <c r="X172" s="133"/>
      <c r="Y172" s="133"/>
      <c r="Z172" s="133"/>
      <c r="AA172" s="133"/>
      <c r="AB172" s="133"/>
      <c r="AC172" s="133"/>
      <c r="AD172" s="133"/>
      <c r="AE172" s="133"/>
      <c r="AF172" s="133"/>
      <c r="AG172" s="133"/>
      <c r="AH172" s="133"/>
      <c r="AI172" s="133"/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/>
      <c r="AT172" s="133"/>
      <c r="AU172" s="133"/>
      <c r="AV172" s="133"/>
      <c r="AW172" s="133"/>
      <c r="AX172" s="133"/>
      <c r="AY172" s="133"/>
      <c r="AZ172" s="133"/>
      <c r="BA172" s="133"/>
      <c r="BB172" s="133"/>
      <c r="BC172" s="133"/>
      <c r="BD172" s="133"/>
      <c r="BE172" s="133"/>
      <c r="BF172" s="133"/>
      <c r="BG172" s="133"/>
      <c r="BH172" s="133"/>
      <c r="BI172" s="133"/>
      <c r="BJ172" s="133"/>
      <c r="BK172" s="133"/>
      <c r="BL172" s="133"/>
      <c r="BM172" s="133"/>
      <c r="BN172" s="133"/>
      <c r="BO172" s="133"/>
      <c r="BP172" s="133"/>
      <c r="BQ172" s="133"/>
      <c r="BR172" s="133"/>
      <c r="BS172" s="133"/>
      <c r="BT172" s="133"/>
      <c r="BU172" s="133"/>
      <c r="BV172" s="133"/>
      <c r="BW172" s="133"/>
      <c r="BX172" s="133"/>
      <c r="BY172" s="133"/>
      <c r="BZ172" s="133"/>
      <c r="CA172" s="133"/>
      <c r="CB172" s="133"/>
      <c r="CC172" s="133"/>
      <c r="CD172" s="133"/>
      <c r="CE172" s="133"/>
      <c r="CF172" s="133"/>
      <c r="CG172" s="133"/>
      <c r="CH172" s="133"/>
      <c r="CI172" s="133"/>
      <c r="CJ172" s="133"/>
      <c r="CK172" s="133"/>
      <c r="CL172" s="133"/>
      <c r="CM172" s="133"/>
      <c r="CN172" s="133"/>
      <c r="CO172" s="133"/>
      <c r="CP172" s="133"/>
      <c r="CQ172" s="133"/>
      <c r="CR172" s="133"/>
      <c r="CS172" s="133"/>
      <c r="CT172" s="133"/>
      <c r="CU172" s="133"/>
      <c r="CV172" s="133"/>
      <c r="CW172" s="133"/>
      <c r="CX172" s="133"/>
      <c r="CY172" s="133"/>
      <c r="CZ172" s="133"/>
      <c r="DA172" s="133"/>
      <c r="DB172" s="133"/>
      <c r="DC172" s="133"/>
      <c r="DD172" s="133"/>
      <c r="DE172" s="133"/>
      <c r="DF172" s="133"/>
      <c r="DG172" s="133"/>
      <c r="DH172" s="133"/>
      <c r="DI172" s="133"/>
      <c r="DJ172" s="133"/>
      <c r="DK172" s="133"/>
      <c r="DL172" s="133"/>
      <c r="DM172" s="133"/>
      <c r="DN172" s="133"/>
      <c r="DO172" s="133"/>
      <c r="DP172" s="133"/>
      <c r="DQ172" s="133"/>
      <c r="DR172" s="133"/>
      <c r="DS172" s="133"/>
      <c r="DT172" s="133"/>
      <c r="DU172" s="133"/>
      <c r="DV172" s="133"/>
      <c r="DW172" s="133"/>
      <c r="DX172" s="133"/>
      <c r="DY172" s="133"/>
      <c r="DZ172" s="133"/>
      <c r="EA172" s="133"/>
      <c r="EB172" s="133"/>
      <c r="EC172" s="133"/>
      <c r="ED172" s="133"/>
      <c r="EE172" s="133"/>
      <c r="EF172" s="133"/>
      <c r="EG172" s="133"/>
      <c r="EH172" s="133"/>
      <c r="EI172" s="133"/>
      <c r="EJ172" s="133"/>
      <c r="EK172" s="133"/>
      <c r="EL172" s="133"/>
      <c r="EM172" s="133"/>
      <c r="EN172" s="133"/>
      <c r="EO172" s="133"/>
      <c r="EP172" s="133"/>
      <c r="EQ172" s="133"/>
      <c r="ER172" s="133"/>
      <c r="ES172" s="133"/>
      <c r="ET172" s="133"/>
      <c r="EU172" s="133"/>
      <c r="EV172" s="133"/>
      <c r="EW172" s="133"/>
      <c r="EX172" s="133"/>
      <c r="EY172" s="133"/>
      <c r="EZ172" s="133"/>
      <c r="FA172" s="133"/>
      <c r="FB172" s="133"/>
      <c r="FC172" s="133"/>
      <c r="FD172" s="133"/>
      <c r="FE172" s="133"/>
      <c r="FF172" s="133"/>
      <c r="FG172" s="133"/>
      <c r="FH172" s="133"/>
      <c r="FI172" s="133"/>
      <c r="FJ172" s="133"/>
      <c r="FK172" s="133"/>
      <c r="FL172" s="133"/>
      <c r="FM172" s="133"/>
      <c r="FN172" s="133"/>
      <c r="FO172" s="133"/>
      <c r="FP172" s="133"/>
      <c r="FQ172" s="133"/>
      <c r="FR172" s="133"/>
      <c r="FS172" s="133"/>
      <c r="FT172" s="133"/>
      <c r="FU172" s="133"/>
      <c r="FV172" s="133"/>
      <c r="FW172" s="133"/>
      <c r="FX172" s="133"/>
      <c r="FY172" s="133"/>
      <c r="FZ172" s="133"/>
      <c r="GA172" s="133"/>
      <c r="GB172" s="133"/>
      <c r="GC172" s="133"/>
      <c r="GD172" s="133"/>
      <c r="GE172" s="133"/>
      <c r="GF172" s="133"/>
      <c r="GG172" s="133"/>
      <c r="GH172" s="133"/>
      <c r="GI172" s="133"/>
      <c r="GJ172" s="133"/>
      <c r="GK172" s="133"/>
      <c r="GL172" s="133"/>
      <c r="GM172" s="133"/>
      <c r="GN172" s="133"/>
      <c r="GO172" s="133"/>
      <c r="GP172" s="133"/>
      <c r="GQ172" s="133"/>
      <c r="GR172" s="133"/>
      <c r="GS172" s="133"/>
      <c r="GT172" s="133"/>
      <c r="GU172" s="133"/>
      <c r="GV172" s="133"/>
      <c r="GW172" s="133"/>
      <c r="GX172" s="133"/>
      <c r="GY172" s="133"/>
      <c r="GZ172" s="133"/>
      <c r="HA172" s="133"/>
      <c r="HB172" s="133"/>
      <c r="HC172" s="133"/>
      <c r="HD172" s="133"/>
      <c r="HE172" s="133"/>
      <c r="HF172" s="133"/>
      <c r="HG172" s="133"/>
      <c r="HH172" s="133"/>
      <c r="HI172" s="133"/>
      <c r="HJ172" s="133"/>
      <c r="HK172" s="133"/>
      <c r="HL172" s="133"/>
      <c r="HM172" s="133"/>
      <c r="HN172" s="133"/>
      <c r="HO172" s="133"/>
      <c r="HP172" s="133"/>
      <c r="HQ172" s="133"/>
      <c r="HR172" s="133"/>
      <c r="HS172" s="133"/>
      <c r="HT172" s="133"/>
      <c r="HU172" s="133"/>
      <c r="HV172" s="133"/>
      <c r="HW172" s="133"/>
      <c r="HX172" s="133"/>
      <c r="HY172" s="133"/>
      <c r="HZ172" s="133"/>
      <c r="IA172" s="133"/>
      <c r="IB172" s="133"/>
      <c r="IC172" s="133"/>
      <c r="ID172" s="133"/>
      <c r="IE172" s="133"/>
      <c r="IF172" s="133"/>
      <c r="IG172" s="133"/>
      <c r="IH172" s="133"/>
      <c r="II172" s="133"/>
      <c r="IJ172" s="133"/>
      <c r="IK172" s="133"/>
      <c r="IL172" s="133"/>
      <c r="IM172" s="133"/>
      <c r="IN172" s="133"/>
      <c r="IO172" s="133"/>
      <c r="IP172" s="133"/>
      <c r="IQ172" s="133"/>
      <c r="IR172" s="133"/>
      <c r="IS172" s="133"/>
      <c r="IT172" s="133"/>
      <c r="IU172" s="133"/>
      <c r="IV172" s="133"/>
      <c r="IW172" s="133"/>
      <c r="IX172" s="133"/>
      <c r="IY172" s="133"/>
      <c r="IZ172" s="133"/>
    </row>
    <row r="173" spans="1:260" s="134" customFormat="1" ht="20.100000000000001" customHeight="1">
      <c r="A173" s="42" t="s">
        <v>130</v>
      </c>
      <c r="B173" s="27" t="s">
        <v>131</v>
      </c>
      <c r="C173" s="30">
        <v>1</v>
      </c>
      <c r="D173" s="27" t="s">
        <v>42</v>
      </c>
      <c r="E173" s="442">
        <v>319600</v>
      </c>
      <c r="F173" s="443">
        <f t="shared" ref="F173:F206" si="45">INT(E173*C173)</f>
        <v>319600</v>
      </c>
      <c r="G173" s="33">
        <v>98082</v>
      </c>
      <c r="H173" s="33">
        <f t="shared" ref="H173:H205" si="46">INT(C173*G173)</f>
        <v>98082</v>
      </c>
      <c r="I173" s="33"/>
      <c r="J173" s="33"/>
      <c r="K173" s="28">
        <f t="shared" si="26"/>
        <v>417682</v>
      </c>
      <c r="L173" s="26">
        <f t="shared" ref="L173:L209" si="47">+INT(F173+H173+J173)</f>
        <v>417682</v>
      </c>
      <c r="M173" s="53" t="s">
        <v>43</v>
      </c>
      <c r="N173" s="386">
        <f>H173</f>
        <v>98082</v>
      </c>
      <c r="O173" s="444">
        <f t="shared" ref="O173:O206" si="48">ROUND(N173/$K$6,4)</f>
        <v>4.0000000000000002E-4</v>
      </c>
      <c r="P173" s="54"/>
      <c r="Q173" s="53"/>
      <c r="R173" s="387"/>
      <c r="S173" s="388">
        <f t="shared" ref="S173:S206" si="49">N173-R173</f>
        <v>98082</v>
      </c>
      <c r="T173" s="133"/>
      <c r="U173" s="133"/>
      <c r="V173" s="133"/>
      <c r="W173" s="133"/>
      <c r="X173" s="133"/>
      <c r="Y173" s="133"/>
      <c r="Z173" s="133"/>
      <c r="AA173" s="133"/>
      <c r="AB173" s="133"/>
      <c r="AC173" s="133"/>
      <c r="AD173" s="133"/>
      <c r="AE173" s="133"/>
      <c r="AF173" s="133"/>
      <c r="AG173" s="133"/>
      <c r="AH173" s="133"/>
      <c r="AI173" s="133"/>
      <c r="AJ173" s="133"/>
      <c r="AK173" s="133"/>
      <c r="AL173" s="133"/>
      <c r="AM173" s="133"/>
      <c r="AN173" s="133"/>
      <c r="AO173" s="133"/>
      <c r="AP173" s="133"/>
      <c r="AQ173" s="133"/>
      <c r="AR173" s="133"/>
      <c r="AS173" s="133"/>
      <c r="AT173" s="133"/>
      <c r="AU173" s="133"/>
      <c r="AV173" s="133"/>
      <c r="AW173" s="133"/>
      <c r="AX173" s="133"/>
      <c r="AY173" s="133"/>
      <c r="AZ173" s="133"/>
      <c r="BA173" s="133"/>
      <c r="BB173" s="133"/>
      <c r="BC173" s="133"/>
      <c r="BD173" s="133"/>
      <c r="BE173" s="133"/>
      <c r="BF173" s="133"/>
      <c r="BG173" s="133"/>
      <c r="BH173" s="133"/>
      <c r="BI173" s="133"/>
      <c r="BJ173" s="133"/>
      <c r="BK173" s="133"/>
      <c r="BL173" s="133"/>
      <c r="BM173" s="133"/>
      <c r="BN173" s="133"/>
      <c r="BO173" s="133"/>
      <c r="BP173" s="133"/>
      <c r="BQ173" s="133"/>
      <c r="BR173" s="133"/>
      <c r="BS173" s="133"/>
      <c r="BT173" s="133"/>
      <c r="BU173" s="133"/>
      <c r="BV173" s="133"/>
      <c r="BW173" s="133"/>
      <c r="BX173" s="133"/>
      <c r="BY173" s="133"/>
      <c r="BZ173" s="133"/>
      <c r="CA173" s="133"/>
      <c r="CB173" s="133"/>
      <c r="CC173" s="133"/>
      <c r="CD173" s="133"/>
      <c r="CE173" s="133"/>
      <c r="CF173" s="133"/>
      <c r="CG173" s="133"/>
      <c r="CH173" s="133"/>
      <c r="CI173" s="133"/>
      <c r="CJ173" s="133"/>
      <c r="CK173" s="133"/>
      <c r="CL173" s="133"/>
      <c r="CM173" s="133"/>
      <c r="CN173" s="133"/>
      <c r="CO173" s="133"/>
      <c r="CP173" s="133"/>
      <c r="CQ173" s="133"/>
      <c r="CR173" s="133"/>
      <c r="CS173" s="133"/>
      <c r="CT173" s="133"/>
      <c r="CU173" s="133"/>
      <c r="CV173" s="133"/>
      <c r="CW173" s="133"/>
      <c r="CX173" s="133"/>
      <c r="CY173" s="133"/>
      <c r="CZ173" s="133"/>
      <c r="DA173" s="133"/>
      <c r="DB173" s="133"/>
      <c r="DC173" s="133"/>
      <c r="DD173" s="133"/>
      <c r="DE173" s="133"/>
      <c r="DF173" s="133"/>
      <c r="DG173" s="133"/>
      <c r="DH173" s="133"/>
      <c r="DI173" s="133"/>
      <c r="DJ173" s="133"/>
      <c r="DK173" s="133"/>
      <c r="DL173" s="133"/>
      <c r="DM173" s="133"/>
      <c r="DN173" s="133"/>
      <c r="DO173" s="133"/>
      <c r="DP173" s="133"/>
      <c r="DQ173" s="133"/>
      <c r="DR173" s="133"/>
      <c r="DS173" s="133"/>
      <c r="DT173" s="133"/>
      <c r="DU173" s="133"/>
      <c r="DV173" s="133"/>
      <c r="DW173" s="133"/>
      <c r="DX173" s="133"/>
      <c r="DY173" s="133"/>
      <c r="DZ173" s="133"/>
      <c r="EA173" s="133"/>
      <c r="EB173" s="133"/>
      <c r="EC173" s="133"/>
      <c r="ED173" s="133"/>
      <c r="EE173" s="133"/>
      <c r="EF173" s="133"/>
      <c r="EG173" s="133"/>
      <c r="EH173" s="133"/>
      <c r="EI173" s="133"/>
      <c r="EJ173" s="133"/>
      <c r="EK173" s="133"/>
      <c r="EL173" s="133"/>
      <c r="EM173" s="133"/>
      <c r="EN173" s="133"/>
      <c r="EO173" s="133"/>
      <c r="EP173" s="133"/>
      <c r="EQ173" s="133"/>
      <c r="ER173" s="133"/>
      <c r="ES173" s="133"/>
      <c r="ET173" s="133"/>
      <c r="EU173" s="133"/>
      <c r="EV173" s="133"/>
      <c r="EW173" s="133"/>
      <c r="EX173" s="133"/>
      <c r="EY173" s="133"/>
      <c r="EZ173" s="133"/>
      <c r="FA173" s="133"/>
      <c r="FB173" s="133"/>
      <c r="FC173" s="133"/>
      <c r="FD173" s="133"/>
      <c r="FE173" s="133"/>
      <c r="FF173" s="133"/>
      <c r="FG173" s="133"/>
      <c r="FH173" s="133"/>
      <c r="FI173" s="133"/>
      <c r="FJ173" s="133"/>
      <c r="FK173" s="133"/>
      <c r="FL173" s="133"/>
      <c r="FM173" s="133"/>
      <c r="FN173" s="133"/>
      <c r="FO173" s="133"/>
      <c r="FP173" s="133"/>
      <c r="FQ173" s="133"/>
      <c r="FR173" s="133"/>
      <c r="FS173" s="133"/>
      <c r="FT173" s="133"/>
      <c r="FU173" s="133"/>
      <c r="FV173" s="133"/>
      <c r="FW173" s="133"/>
      <c r="FX173" s="133"/>
      <c r="FY173" s="133"/>
      <c r="FZ173" s="133"/>
      <c r="GA173" s="133"/>
      <c r="GB173" s="133"/>
      <c r="GC173" s="133"/>
      <c r="GD173" s="133"/>
      <c r="GE173" s="133"/>
      <c r="GF173" s="133"/>
      <c r="GG173" s="133"/>
      <c r="GH173" s="133"/>
      <c r="GI173" s="133"/>
      <c r="GJ173" s="133"/>
      <c r="GK173" s="133"/>
      <c r="GL173" s="133"/>
      <c r="GM173" s="133"/>
      <c r="GN173" s="133"/>
      <c r="GO173" s="133"/>
      <c r="GP173" s="133"/>
      <c r="GQ173" s="133"/>
      <c r="GR173" s="133"/>
      <c r="GS173" s="133"/>
      <c r="GT173" s="133"/>
      <c r="GU173" s="133"/>
      <c r="GV173" s="133"/>
      <c r="GW173" s="133"/>
      <c r="GX173" s="133"/>
      <c r="GY173" s="133"/>
      <c r="GZ173" s="133"/>
      <c r="HA173" s="133"/>
      <c r="HB173" s="133"/>
      <c r="HC173" s="133"/>
      <c r="HD173" s="133"/>
      <c r="HE173" s="133"/>
      <c r="HF173" s="133"/>
      <c r="HG173" s="133"/>
      <c r="HH173" s="133"/>
      <c r="HI173" s="133"/>
      <c r="HJ173" s="133"/>
      <c r="HK173" s="133"/>
      <c r="HL173" s="133"/>
      <c r="HM173" s="133"/>
      <c r="HN173" s="133"/>
      <c r="HO173" s="133"/>
      <c r="HP173" s="133"/>
      <c r="HQ173" s="133"/>
      <c r="HR173" s="133"/>
      <c r="HS173" s="133"/>
      <c r="HT173" s="133"/>
      <c r="HU173" s="133"/>
      <c r="HV173" s="133"/>
      <c r="HW173" s="133"/>
      <c r="HX173" s="133"/>
      <c r="HY173" s="133"/>
      <c r="HZ173" s="133"/>
      <c r="IA173" s="133"/>
      <c r="IB173" s="133"/>
      <c r="IC173" s="133"/>
      <c r="ID173" s="133"/>
      <c r="IE173" s="133"/>
      <c r="IF173" s="133"/>
      <c r="IG173" s="133"/>
      <c r="IH173" s="133"/>
      <c r="II173" s="133"/>
      <c r="IJ173" s="133"/>
      <c r="IK173" s="133"/>
      <c r="IL173" s="133"/>
      <c r="IM173" s="133"/>
      <c r="IN173" s="133"/>
      <c r="IO173" s="133"/>
      <c r="IP173" s="133"/>
      <c r="IQ173" s="133"/>
      <c r="IR173" s="133"/>
      <c r="IS173" s="133"/>
      <c r="IT173" s="133"/>
      <c r="IU173" s="133"/>
      <c r="IV173" s="133"/>
      <c r="IW173" s="133"/>
      <c r="IX173" s="133"/>
      <c r="IY173" s="133"/>
      <c r="IZ173" s="133"/>
    </row>
    <row r="174" spans="1:260" s="111" customFormat="1" ht="20.100000000000001" customHeight="1">
      <c r="A174" s="42" t="s">
        <v>130</v>
      </c>
      <c r="B174" s="27" t="s">
        <v>132</v>
      </c>
      <c r="C174" s="30">
        <v>2</v>
      </c>
      <c r="D174" s="27" t="s">
        <v>42</v>
      </c>
      <c r="E174" s="442">
        <v>192600</v>
      </c>
      <c r="F174" s="443">
        <f t="shared" si="45"/>
        <v>385200</v>
      </c>
      <c r="G174" s="33">
        <v>67792</v>
      </c>
      <c r="H174" s="33">
        <f t="shared" si="46"/>
        <v>135584</v>
      </c>
      <c r="I174" s="33"/>
      <c r="J174" s="33"/>
      <c r="K174" s="28">
        <f t="shared" si="26"/>
        <v>260392</v>
      </c>
      <c r="L174" s="26">
        <f t="shared" si="47"/>
        <v>520784</v>
      </c>
      <c r="M174" s="53" t="s">
        <v>43</v>
      </c>
      <c r="N174" s="386">
        <f t="shared" ref="N174:N205" si="50">H174</f>
        <v>135584</v>
      </c>
      <c r="O174" s="444">
        <f t="shared" si="48"/>
        <v>5.0000000000000001E-4</v>
      </c>
      <c r="P174" s="54"/>
      <c r="Q174" s="53"/>
      <c r="R174" s="387"/>
      <c r="S174" s="388">
        <f t="shared" si="49"/>
        <v>135584</v>
      </c>
      <c r="T174" s="108"/>
      <c r="U174" s="108"/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08"/>
      <c r="AJ174" s="108"/>
      <c r="AK174" s="108"/>
      <c r="AL174" s="108"/>
      <c r="AM174" s="108"/>
      <c r="AN174" s="108"/>
      <c r="AO174" s="108"/>
      <c r="AP174" s="108"/>
      <c r="AQ174" s="108"/>
      <c r="AR174" s="108"/>
      <c r="AS174" s="108"/>
      <c r="AT174" s="108"/>
      <c r="AU174" s="108"/>
      <c r="AV174" s="108"/>
      <c r="AW174" s="108"/>
      <c r="AX174" s="108"/>
      <c r="AY174" s="108"/>
      <c r="AZ174" s="108"/>
      <c r="BA174" s="108"/>
      <c r="BB174" s="108"/>
      <c r="BC174" s="108"/>
      <c r="BD174" s="108"/>
      <c r="BE174" s="108"/>
      <c r="BF174" s="108"/>
      <c r="BG174" s="108"/>
      <c r="BH174" s="108"/>
      <c r="BI174" s="108"/>
      <c r="BJ174" s="108"/>
      <c r="BK174" s="108"/>
      <c r="BL174" s="108"/>
      <c r="BM174" s="108"/>
      <c r="BN174" s="108"/>
      <c r="BO174" s="108"/>
      <c r="BP174" s="108"/>
      <c r="BQ174" s="108"/>
      <c r="BR174" s="108"/>
      <c r="BS174" s="108"/>
      <c r="BT174" s="108"/>
      <c r="BU174" s="108"/>
      <c r="BV174" s="108"/>
      <c r="BW174" s="108"/>
      <c r="BX174" s="108"/>
      <c r="BY174" s="108"/>
      <c r="BZ174" s="108"/>
      <c r="CA174" s="108"/>
      <c r="CB174" s="108"/>
      <c r="CC174" s="108"/>
      <c r="CD174" s="108"/>
      <c r="CE174" s="108"/>
      <c r="CF174" s="108"/>
      <c r="CG174" s="108"/>
      <c r="CH174" s="108"/>
      <c r="CI174" s="108"/>
      <c r="CJ174" s="108"/>
      <c r="CK174" s="108"/>
      <c r="CL174" s="108"/>
      <c r="CM174" s="108"/>
      <c r="CN174" s="108"/>
      <c r="CO174" s="108"/>
      <c r="CP174" s="108"/>
      <c r="CQ174" s="108"/>
      <c r="CR174" s="108"/>
      <c r="CS174" s="108"/>
      <c r="CT174" s="108"/>
      <c r="CU174" s="108"/>
      <c r="CV174" s="108"/>
      <c r="CW174" s="108"/>
      <c r="CX174" s="108"/>
      <c r="CY174" s="108"/>
      <c r="CZ174" s="108"/>
      <c r="DA174" s="108"/>
      <c r="DB174" s="108"/>
      <c r="DC174" s="108"/>
      <c r="DD174" s="108"/>
      <c r="DE174" s="108"/>
      <c r="DF174" s="108"/>
      <c r="DG174" s="108"/>
      <c r="DH174" s="108"/>
      <c r="DI174" s="108"/>
      <c r="DJ174" s="108"/>
      <c r="DK174" s="108"/>
      <c r="DL174" s="108"/>
      <c r="DM174" s="108"/>
      <c r="DN174" s="108"/>
      <c r="DO174" s="108"/>
      <c r="DP174" s="108"/>
      <c r="DQ174" s="108"/>
      <c r="DR174" s="108"/>
      <c r="DS174" s="108"/>
      <c r="DT174" s="108"/>
      <c r="DU174" s="108"/>
      <c r="DV174" s="108"/>
      <c r="DW174" s="108"/>
      <c r="DX174" s="108"/>
      <c r="DY174" s="108"/>
      <c r="DZ174" s="108"/>
      <c r="EA174" s="108"/>
      <c r="EB174" s="108"/>
      <c r="EC174" s="108"/>
      <c r="ED174" s="108"/>
      <c r="EE174" s="108"/>
      <c r="EF174" s="108"/>
      <c r="EG174" s="108"/>
      <c r="EH174" s="108"/>
      <c r="EI174" s="108"/>
      <c r="EJ174" s="108"/>
      <c r="EK174" s="108"/>
      <c r="EL174" s="108"/>
      <c r="EM174" s="108"/>
      <c r="EN174" s="108"/>
      <c r="EO174" s="108"/>
      <c r="EP174" s="108"/>
      <c r="EQ174" s="108"/>
      <c r="ER174" s="108"/>
      <c r="ES174" s="108"/>
      <c r="ET174" s="108"/>
      <c r="EU174" s="108"/>
      <c r="EV174" s="108"/>
      <c r="EW174" s="108"/>
      <c r="EX174" s="108"/>
      <c r="EY174" s="108"/>
      <c r="EZ174" s="108"/>
      <c r="FA174" s="108"/>
      <c r="FB174" s="108"/>
      <c r="FC174" s="108"/>
      <c r="FD174" s="108"/>
      <c r="FE174" s="108"/>
      <c r="FF174" s="108"/>
      <c r="FG174" s="108"/>
      <c r="FH174" s="108"/>
      <c r="FI174" s="108"/>
      <c r="FJ174" s="108"/>
      <c r="FK174" s="108"/>
      <c r="FL174" s="108"/>
      <c r="FM174" s="108"/>
      <c r="FN174" s="108"/>
      <c r="FO174" s="108"/>
      <c r="FP174" s="108"/>
      <c r="FQ174" s="108"/>
      <c r="FR174" s="108"/>
      <c r="FS174" s="108"/>
      <c r="FT174" s="108"/>
      <c r="FU174" s="108"/>
      <c r="FV174" s="108"/>
      <c r="FW174" s="108"/>
      <c r="FX174" s="108"/>
      <c r="FY174" s="108"/>
      <c r="FZ174" s="108"/>
      <c r="GA174" s="108"/>
      <c r="GB174" s="108"/>
      <c r="GC174" s="108"/>
      <c r="GD174" s="108"/>
      <c r="GE174" s="108"/>
      <c r="GF174" s="108"/>
      <c r="GG174" s="108"/>
      <c r="GH174" s="108"/>
      <c r="GI174" s="108"/>
      <c r="GJ174" s="108"/>
      <c r="GK174" s="108"/>
      <c r="GL174" s="108"/>
      <c r="GM174" s="108"/>
      <c r="GN174" s="108"/>
      <c r="GO174" s="108"/>
      <c r="GP174" s="108"/>
      <c r="GQ174" s="108"/>
      <c r="GR174" s="108"/>
      <c r="GS174" s="108"/>
      <c r="GT174" s="108"/>
      <c r="GU174" s="108"/>
      <c r="GV174" s="108"/>
      <c r="GW174" s="108"/>
      <c r="GX174" s="108"/>
      <c r="GY174" s="108"/>
      <c r="GZ174" s="108"/>
      <c r="HA174" s="108"/>
      <c r="HB174" s="108"/>
      <c r="HC174" s="108"/>
      <c r="HD174" s="108"/>
      <c r="HE174" s="108"/>
      <c r="HF174" s="108"/>
      <c r="HG174" s="108"/>
      <c r="HH174" s="108"/>
      <c r="HI174" s="108"/>
      <c r="HJ174" s="108"/>
      <c r="HK174" s="108"/>
      <c r="HL174" s="108"/>
      <c r="HM174" s="108"/>
      <c r="HN174" s="108"/>
      <c r="HO174" s="108"/>
      <c r="HP174" s="108"/>
      <c r="HQ174" s="108"/>
      <c r="HR174" s="108"/>
      <c r="HS174" s="108"/>
      <c r="HT174" s="108"/>
      <c r="HU174" s="108"/>
      <c r="HV174" s="108"/>
      <c r="HW174" s="108"/>
      <c r="HX174" s="108"/>
      <c r="HY174" s="108"/>
      <c r="HZ174" s="108"/>
      <c r="IA174" s="108"/>
      <c r="IB174" s="108"/>
      <c r="IC174" s="108"/>
      <c r="ID174" s="108"/>
      <c r="IE174" s="108"/>
      <c r="IF174" s="108"/>
      <c r="IG174" s="108"/>
      <c r="IH174" s="108"/>
      <c r="II174" s="108"/>
      <c r="IJ174" s="108"/>
      <c r="IK174" s="108"/>
      <c r="IL174" s="108"/>
      <c r="IM174" s="108"/>
      <c r="IN174" s="108"/>
      <c r="IO174" s="108"/>
      <c r="IP174" s="108"/>
      <c r="IQ174" s="108"/>
      <c r="IR174" s="108"/>
      <c r="IS174" s="108"/>
      <c r="IT174" s="108"/>
      <c r="IU174" s="108"/>
      <c r="IV174" s="108"/>
      <c r="IW174" s="108"/>
      <c r="IX174" s="108"/>
      <c r="IY174" s="108"/>
      <c r="IZ174" s="108"/>
    </row>
    <row r="175" spans="1:260" s="111" customFormat="1" ht="20.100000000000001" customHeight="1">
      <c r="A175" s="42" t="s">
        <v>130</v>
      </c>
      <c r="B175" s="27" t="s">
        <v>133</v>
      </c>
      <c r="C175" s="30">
        <v>2</v>
      </c>
      <c r="D175" s="27" t="s">
        <v>42</v>
      </c>
      <c r="E175" s="442">
        <v>88700</v>
      </c>
      <c r="F175" s="443">
        <f t="shared" si="45"/>
        <v>177400</v>
      </c>
      <c r="G175" s="33">
        <v>67792</v>
      </c>
      <c r="H175" s="33">
        <f t="shared" si="46"/>
        <v>135584</v>
      </c>
      <c r="I175" s="33"/>
      <c r="J175" s="33"/>
      <c r="K175" s="28">
        <f t="shared" si="26"/>
        <v>156492</v>
      </c>
      <c r="L175" s="26">
        <f t="shared" si="47"/>
        <v>312984</v>
      </c>
      <c r="M175" s="53" t="s">
        <v>43</v>
      </c>
      <c r="N175" s="386">
        <f t="shared" si="50"/>
        <v>135584</v>
      </c>
      <c r="O175" s="444">
        <f t="shared" si="48"/>
        <v>5.0000000000000001E-4</v>
      </c>
      <c r="P175" s="54"/>
      <c r="Q175" s="53"/>
      <c r="R175" s="387"/>
      <c r="S175" s="388">
        <f t="shared" si="49"/>
        <v>135584</v>
      </c>
      <c r="T175" s="108"/>
      <c r="U175" s="108"/>
      <c r="V175" s="108"/>
      <c r="W175" s="108"/>
      <c r="X175" s="108"/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  <c r="AN175" s="108"/>
      <c r="AO175" s="108"/>
      <c r="AP175" s="108"/>
      <c r="AQ175" s="108"/>
      <c r="AR175" s="108"/>
      <c r="AS175" s="108"/>
      <c r="AT175" s="108"/>
      <c r="AU175" s="108"/>
      <c r="AV175" s="108"/>
      <c r="AW175" s="108"/>
      <c r="AX175" s="108"/>
      <c r="AY175" s="108"/>
      <c r="AZ175" s="108"/>
      <c r="BA175" s="108"/>
      <c r="BB175" s="108"/>
      <c r="BC175" s="108"/>
      <c r="BD175" s="108"/>
      <c r="BE175" s="108"/>
      <c r="BF175" s="108"/>
      <c r="BG175" s="108"/>
      <c r="BH175" s="108"/>
      <c r="BI175" s="108"/>
      <c r="BJ175" s="108"/>
      <c r="BK175" s="108"/>
      <c r="BL175" s="108"/>
      <c r="BM175" s="108"/>
      <c r="BN175" s="108"/>
      <c r="BO175" s="108"/>
      <c r="BP175" s="108"/>
      <c r="BQ175" s="108"/>
      <c r="BR175" s="108"/>
      <c r="BS175" s="108"/>
      <c r="BT175" s="108"/>
      <c r="BU175" s="108"/>
      <c r="BV175" s="108"/>
      <c r="BW175" s="108"/>
      <c r="BX175" s="108"/>
      <c r="BY175" s="108"/>
      <c r="BZ175" s="108"/>
      <c r="CA175" s="108"/>
      <c r="CB175" s="108"/>
      <c r="CC175" s="108"/>
      <c r="CD175" s="108"/>
      <c r="CE175" s="108"/>
      <c r="CF175" s="108"/>
      <c r="CG175" s="108"/>
      <c r="CH175" s="108"/>
      <c r="CI175" s="108"/>
      <c r="CJ175" s="108"/>
      <c r="CK175" s="108"/>
      <c r="CL175" s="108"/>
      <c r="CM175" s="108"/>
      <c r="CN175" s="108"/>
      <c r="CO175" s="108"/>
      <c r="CP175" s="108"/>
      <c r="CQ175" s="108"/>
      <c r="CR175" s="108"/>
      <c r="CS175" s="108"/>
      <c r="CT175" s="108"/>
      <c r="CU175" s="108"/>
      <c r="CV175" s="108"/>
      <c r="CW175" s="108"/>
      <c r="CX175" s="108"/>
      <c r="CY175" s="108"/>
      <c r="CZ175" s="108"/>
      <c r="DA175" s="108"/>
      <c r="DB175" s="108"/>
      <c r="DC175" s="108"/>
      <c r="DD175" s="108"/>
      <c r="DE175" s="108"/>
      <c r="DF175" s="108"/>
      <c r="DG175" s="108"/>
      <c r="DH175" s="108"/>
      <c r="DI175" s="108"/>
      <c r="DJ175" s="108"/>
      <c r="DK175" s="108"/>
      <c r="DL175" s="108"/>
      <c r="DM175" s="108"/>
      <c r="DN175" s="108"/>
      <c r="DO175" s="108"/>
      <c r="DP175" s="108"/>
      <c r="DQ175" s="108"/>
      <c r="DR175" s="108"/>
      <c r="DS175" s="108"/>
      <c r="DT175" s="108"/>
      <c r="DU175" s="108"/>
      <c r="DV175" s="108"/>
      <c r="DW175" s="108"/>
      <c r="DX175" s="108"/>
      <c r="DY175" s="108"/>
      <c r="DZ175" s="108"/>
      <c r="EA175" s="108"/>
      <c r="EB175" s="108"/>
      <c r="EC175" s="108"/>
      <c r="ED175" s="108"/>
      <c r="EE175" s="108"/>
      <c r="EF175" s="108"/>
      <c r="EG175" s="108"/>
      <c r="EH175" s="108"/>
      <c r="EI175" s="108"/>
      <c r="EJ175" s="108"/>
      <c r="EK175" s="108"/>
      <c r="EL175" s="108"/>
      <c r="EM175" s="108"/>
      <c r="EN175" s="108"/>
      <c r="EO175" s="108"/>
      <c r="EP175" s="108"/>
      <c r="EQ175" s="108"/>
      <c r="ER175" s="108"/>
      <c r="ES175" s="108"/>
      <c r="ET175" s="108"/>
      <c r="EU175" s="108"/>
      <c r="EV175" s="108"/>
      <c r="EW175" s="108"/>
      <c r="EX175" s="108"/>
      <c r="EY175" s="108"/>
      <c r="EZ175" s="108"/>
      <c r="FA175" s="108"/>
      <c r="FB175" s="108"/>
      <c r="FC175" s="108"/>
      <c r="FD175" s="108"/>
      <c r="FE175" s="108"/>
      <c r="FF175" s="108"/>
      <c r="FG175" s="108"/>
      <c r="FH175" s="108"/>
      <c r="FI175" s="108"/>
      <c r="FJ175" s="108"/>
      <c r="FK175" s="108"/>
      <c r="FL175" s="108"/>
      <c r="FM175" s="108"/>
      <c r="FN175" s="108"/>
      <c r="FO175" s="108"/>
      <c r="FP175" s="108"/>
      <c r="FQ175" s="108"/>
      <c r="FR175" s="108"/>
      <c r="FS175" s="108"/>
      <c r="FT175" s="108"/>
      <c r="FU175" s="108"/>
      <c r="FV175" s="108"/>
      <c r="FW175" s="108"/>
      <c r="FX175" s="108"/>
      <c r="FY175" s="108"/>
      <c r="FZ175" s="108"/>
      <c r="GA175" s="108"/>
      <c r="GB175" s="108"/>
      <c r="GC175" s="108"/>
      <c r="GD175" s="108"/>
      <c r="GE175" s="108"/>
      <c r="GF175" s="108"/>
      <c r="GG175" s="108"/>
      <c r="GH175" s="108"/>
      <c r="GI175" s="108"/>
      <c r="GJ175" s="108"/>
      <c r="GK175" s="108"/>
      <c r="GL175" s="108"/>
      <c r="GM175" s="108"/>
      <c r="GN175" s="108"/>
      <c r="GO175" s="108"/>
      <c r="GP175" s="108"/>
      <c r="GQ175" s="108"/>
      <c r="GR175" s="108"/>
      <c r="GS175" s="108"/>
      <c r="GT175" s="108"/>
      <c r="GU175" s="108"/>
      <c r="GV175" s="108"/>
      <c r="GW175" s="108"/>
      <c r="GX175" s="108"/>
      <c r="GY175" s="108"/>
      <c r="GZ175" s="108"/>
      <c r="HA175" s="108"/>
      <c r="HB175" s="108"/>
      <c r="HC175" s="108"/>
      <c r="HD175" s="108"/>
      <c r="HE175" s="108"/>
      <c r="HF175" s="108"/>
      <c r="HG175" s="108"/>
      <c r="HH175" s="108"/>
      <c r="HI175" s="108"/>
      <c r="HJ175" s="108"/>
      <c r="HK175" s="108"/>
      <c r="HL175" s="108"/>
      <c r="HM175" s="108"/>
      <c r="HN175" s="108"/>
      <c r="HO175" s="108"/>
      <c r="HP175" s="108"/>
      <c r="HQ175" s="108"/>
      <c r="HR175" s="108"/>
      <c r="HS175" s="108"/>
      <c r="HT175" s="108"/>
      <c r="HU175" s="108"/>
      <c r="HV175" s="108"/>
      <c r="HW175" s="108"/>
      <c r="HX175" s="108"/>
      <c r="HY175" s="108"/>
      <c r="HZ175" s="108"/>
      <c r="IA175" s="108"/>
      <c r="IB175" s="108"/>
      <c r="IC175" s="108"/>
      <c r="ID175" s="108"/>
      <c r="IE175" s="108"/>
      <c r="IF175" s="108"/>
      <c r="IG175" s="108"/>
      <c r="IH175" s="108"/>
      <c r="II175" s="108"/>
      <c r="IJ175" s="108"/>
      <c r="IK175" s="108"/>
      <c r="IL175" s="108"/>
      <c r="IM175" s="108"/>
      <c r="IN175" s="108"/>
      <c r="IO175" s="108"/>
      <c r="IP175" s="108"/>
      <c r="IQ175" s="108"/>
      <c r="IR175" s="108"/>
      <c r="IS175" s="108"/>
      <c r="IT175" s="108"/>
      <c r="IU175" s="108"/>
      <c r="IV175" s="108"/>
      <c r="IW175" s="108"/>
      <c r="IX175" s="108"/>
      <c r="IY175" s="108"/>
      <c r="IZ175" s="108"/>
    </row>
    <row r="176" spans="1:260" s="111" customFormat="1" ht="20.100000000000001" customHeight="1">
      <c r="A176" s="42" t="s">
        <v>130</v>
      </c>
      <c r="B176" s="27" t="s">
        <v>134</v>
      </c>
      <c r="C176" s="30">
        <v>1</v>
      </c>
      <c r="D176" s="27" t="s">
        <v>42</v>
      </c>
      <c r="E176" s="442">
        <v>55700</v>
      </c>
      <c r="F176" s="443">
        <f t="shared" si="45"/>
        <v>55700</v>
      </c>
      <c r="G176" s="33">
        <v>51926</v>
      </c>
      <c r="H176" s="33">
        <f t="shared" si="46"/>
        <v>51926</v>
      </c>
      <c r="I176" s="33"/>
      <c r="J176" s="33"/>
      <c r="K176" s="28">
        <f t="shared" si="26"/>
        <v>107626</v>
      </c>
      <c r="L176" s="26">
        <f t="shared" si="47"/>
        <v>107626</v>
      </c>
      <c r="M176" s="53" t="s">
        <v>43</v>
      </c>
      <c r="N176" s="386">
        <f t="shared" si="50"/>
        <v>51926</v>
      </c>
      <c r="O176" s="444">
        <f t="shared" si="48"/>
        <v>2.0000000000000001E-4</v>
      </c>
      <c r="P176" s="54"/>
      <c r="Q176" s="53"/>
      <c r="R176" s="387"/>
      <c r="S176" s="388">
        <f t="shared" si="49"/>
        <v>51926</v>
      </c>
      <c r="T176" s="108"/>
      <c r="U176" s="108"/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8"/>
      <c r="AL176" s="108"/>
      <c r="AM176" s="108"/>
      <c r="AN176" s="108"/>
      <c r="AO176" s="108"/>
      <c r="AP176" s="108"/>
      <c r="AQ176" s="108"/>
      <c r="AR176" s="108"/>
      <c r="AS176" s="108"/>
      <c r="AT176" s="108"/>
      <c r="AU176" s="108"/>
      <c r="AV176" s="108"/>
      <c r="AW176" s="108"/>
      <c r="AX176" s="108"/>
      <c r="AY176" s="108"/>
      <c r="AZ176" s="108"/>
      <c r="BA176" s="108"/>
      <c r="BB176" s="108"/>
      <c r="BC176" s="108"/>
      <c r="BD176" s="108"/>
      <c r="BE176" s="108"/>
      <c r="BF176" s="108"/>
      <c r="BG176" s="108"/>
      <c r="BH176" s="108"/>
      <c r="BI176" s="108"/>
      <c r="BJ176" s="108"/>
      <c r="BK176" s="108"/>
      <c r="BL176" s="108"/>
      <c r="BM176" s="108"/>
      <c r="BN176" s="108"/>
      <c r="BO176" s="108"/>
      <c r="BP176" s="108"/>
      <c r="BQ176" s="108"/>
      <c r="BR176" s="108"/>
      <c r="BS176" s="108"/>
      <c r="BT176" s="108"/>
      <c r="BU176" s="108"/>
      <c r="BV176" s="108"/>
      <c r="BW176" s="108"/>
      <c r="BX176" s="108"/>
      <c r="BY176" s="108"/>
      <c r="BZ176" s="108"/>
      <c r="CA176" s="108"/>
      <c r="CB176" s="108"/>
      <c r="CC176" s="108"/>
      <c r="CD176" s="108"/>
      <c r="CE176" s="108"/>
      <c r="CF176" s="108"/>
      <c r="CG176" s="108"/>
      <c r="CH176" s="108"/>
      <c r="CI176" s="108"/>
      <c r="CJ176" s="108"/>
      <c r="CK176" s="108"/>
      <c r="CL176" s="108"/>
      <c r="CM176" s="108"/>
      <c r="CN176" s="108"/>
      <c r="CO176" s="108"/>
      <c r="CP176" s="108"/>
      <c r="CQ176" s="108"/>
      <c r="CR176" s="108"/>
      <c r="CS176" s="108"/>
      <c r="CT176" s="108"/>
      <c r="CU176" s="108"/>
      <c r="CV176" s="108"/>
      <c r="CW176" s="108"/>
      <c r="CX176" s="108"/>
      <c r="CY176" s="108"/>
      <c r="CZ176" s="108"/>
      <c r="DA176" s="108"/>
      <c r="DB176" s="108"/>
      <c r="DC176" s="108"/>
      <c r="DD176" s="108"/>
      <c r="DE176" s="108"/>
      <c r="DF176" s="108"/>
      <c r="DG176" s="108"/>
      <c r="DH176" s="108"/>
      <c r="DI176" s="108"/>
      <c r="DJ176" s="108"/>
      <c r="DK176" s="108"/>
      <c r="DL176" s="108"/>
      <c r="DM176" s="108"/>
      <c r="DN176" s="108"/>
      <c r="DO176" s="108"/>
      <c r="DP176" s="108"/>
      <c r="DQ176" s="108"/>
      <c r="DR176" s="108"/>
      <c r="DS176" s="108"/>
      <c r="DT176" s="108"/>
      <c r="DU176" s="108"/>
      <c r="DV176" s="108"/>
      <c r="DW176" s="108"/>
      <c r="DX176" s="108"/>
      <c r="DY176" s="108"/>
      <c r="DZ176" s="108"/>
      <c r="EA176" s="108"/>
      <c r="EB176" s="108"/>
      <c r="EC176" s="108"/>
      <c r="ED176" s="108"/>
      <c r="EE176" s="108"/>
      <c r="EF176" s="108"/>
      <c r="EG176" s="108"/>
      <c r="EH176" s="108"/>
      <c r="EI176" s="108"/>
      <c r="EJ176" s="108"/>
      <c r="EK176" s="108"/>
      <c r="EL176" s="108"/>
      <c r="EM176" s="108"/>
      <c r="EN176" s="108"/>
      <c r="EO176" s="108"/>
      <c r="EP176" s="108"/>
      <c r="EQ176" s="108"/>
      <c r="ER176" s="108"/>
      <c r="ES176" s="108"/>
      <c r="ET176" s="108"/>
      <c r="EU176" s="108"/>
      <c r="EV176" s="108"/>
      <c r="EW176" s="108"/>
      <c r="EX176" s="108"/>
      <c r="EY176" s="108"/>
      <c r="EZ176" s="108"/>
      <c r="FA176" s="108"/>
      <c r="FB176" s="108"/>
      <c r="FC176" s="108"/>
      <c r="FD176" s="108"/>
      <c r="FE176" s="108"/>
      <c r="FF176" s="108"/>
      <c r="FG176" s="108"/>
      <c r="FH176" s="108"/>
      <c r="FI176" s="108"/>
      <c r="FJ176" s="108"/>
      <c r="FK176" s="108"/>
      <c r="FL176" s="108"/>
      <c r="FM176" s="108"/>
      <c r="FN176" s="108"/>
      <c r="FO176" s="108"/>
      <c r="FP176" s="108"/>
      <c r="FQ176" s="108"/>
      <c r="FR176" s="108"/>
      <c r="FS176" s="108"/>
      <c r="FT176" s="108"/>
      <c r="FU176" s="108"/>
      <c r="FV176" s="108"/>
      <c r="FW176" s="108"/>
      <c r="FX176" s="108"/>
      <c r="FY176" s="108"/>
      <c r="FZ176" s="108"/>
      <c r="GA176" s="108"/>
      <c r="GB176" s="108"/>
      <c r="GC176" s="108"/>
      <c r="GD176" s="108"/>
      <c r="GE176" s="108"/>
      <c r="GF176" s="108"/>
      <c r="GG176" s="108"/>
      <c r="GH176" s="108"/>
      <c r="GI176" s="108"/>
      <c r="GJ176" s="108"/>
      <c r="GK176" s="108"/>
      <c r="GL176" s="108"/>
      <c r="GM176" s="108"/>
      <c r="GN176" s="108"/>
      <c r="GO176" s="108"/>
      <c r="GP176" s="108"/>
      <c r="GQ176" s="108"/>
      <c r="GR176" s="108"/>
      <c r="GS176" s="108"/>
      <c r="GT176" s="108"/>
      <c r="GU176" s="108"/>
      <c r="GV176" s="108"/>
      <c r="GW176" s="108"/>
      <c r="GX176" s="108"/>
      <c r="GY176" s="108"/>
      <c r="GZ176" s="108"/>
      <c r="HA176" s="108"/>
      <c r="HB176" s="108"/>
      <c r="HC176" s="108"/>
      <c r="HD176" s="108"/>
      <c r="HE176" s="108"/>
      <c r="HF176" s="108"/>
      <c r="HG176" s="108"/>
      <c r="HH176" s="108"/>
      <c r="HI176" s="108"/>
      <c r="HJ176" s="108"/>
      <c r="HK176" s="108"/>
      <c r="HL176" s="108"/>
      <c r="HM176" s="108"/>
      <c r="HN176" s="108"/>
      <c r="HO176" s="108"/>
      <c r="HP176" s="108"/>
      <c r="HQ176" s="108"/>
      <c r="HR176" s="108"/>
      <c r="HS176" s="108"/>
      <c r="HT176" s="108"/>
      <c r="HU176" s="108"/>
      <c r="HV176" s="108"/>
      <c r="HW176" s="108"/>
      <c r="HX176" s="108"/>
      <c r="HY176" s="108"/>
      <c r="HZ176" s="108"/>
      <c r="IA176" s="108"/>
      <c r="IB176" s="108"/>
      <c r="IC176" s="108"/>
      <c r="ID176" s="108"/>
      <c r="IE176" s="108"/>
      <c r="IF176" s="108"/>
      <c r="IG176" s="108"/>
      <c r="IH176" s="108"/>
      <c r="II176" s="108"/>
      <c r="IJ176" s="108"/>
      <c r="IK176" s="108"/>
      <c r="IL176" s="108"/>
      <c r="IM176" s="108"/>
      <c r="IN176" s="108"/>
      <c r="IO176" s="108"/>
      <c r="IP176" s="108"/>
      <c r="IQ176" s="108"/>
      <c r="IR176" s="108"/>
      <c r="IS176" s="108"/>
      <c r="IT176" s="108"/>
      <c r="IU176" s="108"/>
      <c r="IV176" s="108"/>
      <c r="IW176" s="108"/>
      <c r="IX176" s="108"/>
      <c r="IY176" s="108"/>
      <c r="IZ176" s="108"/>
    </row>
    <row r="177" spans="1:260" s="108" customFormat="1" ht="20.100000000000001" customHeight="1">
      <c r="A177" s="42" t="s">
        <v>130</v>
      </c>
      <c r="B177" s="27" t="s">
        <v>135</v>
      </c>
      <c r="C177" s="30">
        <v>3</v>
      </c>
      <c r="D177" s="27" t="s">
        <v>42</v>
      </c>
      <c r="E177" s="442">
        <v>45200</v>
      </c>
      <c r="F177" s="443">
        <f t="shared" si="45"/>
        <v>135600</v>
      </c>
      <c r="G177" s="33">
        <v>37502</v>
      </c>
      <c r="H177" s="33">
        <f t="shared" si="46"/>
        <v>112506</v>
      </c>
      <c r="I177" s="33"/>
      <c r="J177" s="33"/>
      <c r="K177" s="28">
        <f t="shared" si="26"/>
        <v>82702</v>
      </c>
      <c r="L177" s="26">
        <f>+INT(F177+H177+J177)</f>
        <v>248106</v>
      </c>
      <c r="M177" s="53" t="s">
        <v>43</v>
      </c>
      <c r="N177" s="386">
        <f t="shared" si="50"/>
        <v>112506</v>
      </c>
      <c r="O177" s="444">
        <f t="shared" si="48"/>
        <v>4.0000000000000002E-4</v>
      </c>
      <c r="P177" s="54"/>
      <c r="Q177" s="53"/>
      <c r="R177" s="387"/>
      <c r="S177" s="388">
        <f t="shared" si="49"/>
        <v>112506</v>
      </c>
    </row>
    <row r="178" spans="1:260" s="137" customFormat="1" ht="20.100000000000001" customHeight="1">
      <c r="A178" s="42" t="s">
        <v>130</v>
      </c>
      <c r="B178" s="27" t="s">
        <v>136</v>
      </c>
      <c r="C178" s="30">
        <v>2</v>
      </c>
      <c r="D178" s="27" t="s">
        <v>42</v>
      </c>
      <c r="E178" s="442">
        <v>45200</v>
      </c>
      <c r="F178" s="443">
        <f t="shared" si="45"/>
        <v>90400</v>
      </c>
      <c r="G178" s="33">
        <v>27405</v>
      </c>
      <c r="H178" s="33">
        <f t="shared" si="46"/>
        <v>54810</v>
      </c>
      <c r="I178" s="33"/>
      <c r="J178" s="33"/>
      <c r="K178" s="28">
        <f t="shared" si="26"/>
        <v>72605</v>
      </c>
      <c r="L178" s="26">
        <f t="shared" si="47"/>
        <v>145210</v>
      </c>
      <c r="M178" s="53" t="s">
        <v>43</v>
      </c>
      <c r="N178" s="386">
        <f t="shared" si="50"/>
        <v>54810</v>
      </c>
      <c r="O178" s="444">
        <f t="shared" si="48"/>
        <v>2.0000000000000001E-4</v>
      </c>
      <c r="P178" s="54"/>
      <c r="Q178" s="53"/>
      <c r="R178" s="387"/>
      <c r="S178" s="388">
        <f t="shared" si="49"/>
        <v>54810</v>
      </c>
    </row>
    <row r="179" spans="1:260" s="115" customFormat="1" ht="20.100000000000001" customHeight="1">
      <c r="A179" s="42" t="s">
        <v>130</v>
      </c>
      <c r="B179" s="27" t="s">
        <v>137</v>
      </c>
      <c r="C179" s="30">
        <v>2</v>
      </c>
      <c r="D179" s="27" t="s">
        <v>42</v>
      </c>
      <c r="E179" s="442">
        <v>44200</v>
      </c>
      <c r="F179" s="443">
        <f t="shared" si="45"/>
        <v>88400</v>
      </c>
      <c r="G179" s="33">
        <v>27405</v>
      </c>
      <c r="H179" s="33">
        <f t="shared" si="46"/>
        <v>54810</v>
      </c>
      <c r="I179" s="33"/>
      <c r="J179" s="33"/>
      <c r="K179" s="28">
        <f t="shared" si="26"/>
        <v>71605</v>
      </c>
      <c r="L179" s="26">
        <f t="shared" si="47"/>
        <v>143210</v>
      </c>
      <c r="M179" s="53" t="s">
        <v>43</v>
      </c>
      <c r="N179" s="386">
        <f t="shared" si="50"/>
        <v>54810</v>
      </c>
      <c r="O179" s="444">
        <f t="shared" si="48"/>
        <v>2.0000000000000001E-4</v>
      </c>
      <c r="P179" s="54"/>
      <c r="Q179" s="53"/>
      <c r="R179" s="387"/>
      <c r="S179" s="388">
        <f t="shared" si="49"/>
        <v>54810</v>
      </c>
      <c r="T179" s="108"/>
      <c r="U179" s="108"/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  <c r="BA179" s="108"/>
      <c r="BB179" s="108"/>
      <c r="BC179" s="108"/>
      <c r="BD179" s="108"/>
      <c r="BE179" s="108"/>
      <c r="BF179" s="108"/>
      <c r="BG179" s="108"/>
      <c r="BH179" s="108"/>
      <c r="BI179" s="108"/>
      <c r="BJ179" s="108"/>
      <c r="BK179" s="108"/>
      <c r="BL179" s="108"/>
      <c r="BM179" s="108"/>
      <c r="BN179" s="108"/>
      <c r="BO179" s="108"/>
      <c r="BP179" s="108"/>
      <c r="BQ179" s="108"/>
      <c r="BR179" s="108"/>
      <c r="BS179" s="108"/>
      <c r="BT179" s="108"/>
      <c r="BU179" s="108"/>
      <c r="BV179" s="108"/>
      <c r="BW179" s="108"/>
      <c r="BX179" s="108"/>
      <c r="BY179" s="108"/>
      <c r="BZ179" s="108"/>
      <c r="CA179" s="108"/>
      <c r="CB179" s="108"/>
      <c r="CC179" s="108"/>
      <c r="CD179" s="108"/>
      <c r="CE179" s="108"/>
      <c r="CF179" s="108"/>
      <c r="CG179" s="108"/>
      <c r="CH179" s="108"/>
      <c r="CI179" s="108"/>
      <c r="CJ179" s="108"/>
      <c r="CK179" s="108"/>
      <c r="CL179" s="108"/>
      <c r="CM179" s="108"/>
      <c r="CN179" s="108"/>
      <c r="CO179" s="108"/>
      <c r="CP179" s="108"/>
      <c r="CQ179" s="108"/>
      <c r="CR179" s="108"/>
      <c r="CS179" s="108"/>
      <c r="CT179" s="108"/>
      <c r="CU179" s="108"/>
      <c r="CV179" s="108"/>
      <c r="CW179" s="108"/>
      <c r="CX179" s="108"/>
      <c r="CY179" s="108"/>
      <c r="CZ179" s="108"/>
      <c r="DA179" s="108"/>
      <c r="DB179" s="108"/>
      <c r="DC179" s="108"/>
      <c r="DD179" s="108"/>
      <c r="DE179" s="108"/>
      <c r="DF179" s="108"/>
      <c r="DG179" s="108"/>
      <c r="DH179" s="108"/>
      <c r="DI179" s="108"/>
      <c r="DJ179" s="108"/>
      <c r="DK179" s="108"/>
      <c r="DL179" s="108"/>
      <c r="DM179" s="108"/>
      <c r="DN179" s="108"/>
      <c r="DO179" s="108"/>
      <c r="DP179" s="108"/>
      <c r="DQ179" s="108"/>
      <c r="DR179" s="108"/>
      <c r="DS179" s="108"/>
      <c r="DT179" s="108"/>
      <c r="DU179" s="108"/>
      <c r="DV179" s="108"/>
      <c r="DW179" s="108"/>
      <c r="DX179" s="108"/>
      <c r="DY179" s="108"/>
      <c r="DZ179" s="108"/>
      <c r="EA179" s="108"/>
      <c r="EB179" s="108"/>
      <c r="EC179" s="108"/>
      <c r="ED179" s="108"/>
      <c r="EE179" s="108"/>
      <c r="EF179" s="108"/>
      <c r="EG179" s="108"/>
      <c r="EH179" s="108"/>
      <c r="EI179" s="108"/>
      <c r="EJ179" s="108"/>
      <c r="EK179" s="108"/>
      <c r="EL179" s="108"/>
      <c r="EM179" s="108"/>
      <c r="EN179" s="108"/>
      <c r="EO179" s="108"/>
      <c r="EP179" s="108"/>
      <c r="EQ179" s="108"/>
      <c r="ER179" s="108"/>
      <c r="ES179" s="108"/>
      <c r="ET179" s="108"/>
      <c r="EU179" s="108"/>
      <c r="EV179" s="108"/>
      <c r="EW179" s="108"/>
      <c r="EX179" s="108"/>
      <c r="EY179" s="108"/>
      <c r="EZ179" s="108"/>
      <c r="FA179" s="108"/>
      <c r="FB179" s="108"/>
      <c r="FC179" s="108"/>
      <c r="FD179" s="108"/>
      <c r="FE179" s="108"/>
      <c r="FF179" s="108"/>
      <c r="FG179" s="108"/>
      <c r="FH179" s="108"/>
      <c r="FI179" s="108"/>
      <c r="FJ179" s="108"/>
      <c r="FK179" s="108"/>
      <c r="FL179" s="108"/>
      <c r="FM179" s="108"/>
      <c r="FN179" s="108"/>
      <c r="FO179" s="108"/>
      <c r="FP179" s="108"/>
      <c r="FQ179" s="108"/>
      <c r="FR179" s="108"/>
      <c r="FS179" s="108"/>
      <c r="FT179" s="108"/>
      <c r="FU179" s="108"/>
      <c r="FV179" s="108"/>
      <c r="FW179" s="108"/>
      <c r="FX179" s="108"/>
      <c r="FY179" s="108"/>
      <c r="FZ179" s="108"/>
      <c r="GA179" s="108"/>
      <c r="GB179" s="108"/>
      <c r="GC179" s="108"/>
      <c r="GD179" s="108"/>
      <c r="GE179" s="108"/>
      <c r="GF179" s="108"/>
      <c r="GG179" s="108"/>
      <c r="GH179" s="108"/>
      <c r="GI179" s="108"/>
      <c r="GJ179" s="108"/>
      <c r="GK179" s="108"/>
      <c r="GL179" s="108"/>
      <c r="GM179" s="108"/>
      <c r="GN179" s="108"/>
      <c r="GO179" s="108"/>
      <c r="GP179" s="108"/>
      <c r="GQ179" s="108"/>
      <c r="GR179" s="108"/>
      <c r="GS179" s="108"/>
      <c r="GT179" s="108"/>
      <c r="GU179" s="108"/>
      <c r="GV179" s="108"/>
      <c r="GW179" s="108"/>
      <c r="GX179" s="108"/>
      <c r="GY179" s="108"/>
      <c r="GZ179" s="108"/>
      <c r="HA179" s="108"/>
      <c r="HB179" s="108"/>
      <c r="HC179" s="108"/>
      <c r="HD179" s="108"/>
      <c r="HE179" s="108"/>
      <c r="HF179" s="108"/>
      <c r="HG179" s="108"/>
      <c r="HH179" s="108"/>
      <c r="HI179" s="108"/>
      <c r="HJ179" s="108"/>
      <c r="HK179" s="108"/>
      <c r="HL179" s="108"/>
      <c r="HM179" s="108"/>
      <c r="HN179" s="108"/>
      <c r="HO179" s="108"/>
      <c r="HP179" s="108"/>
      <c r="HQ179" s="108"/>
      <c r="HR179" s="108"/>
      <c r="HS179" s="108"/>
      <c r="HT179" s="108"/>
      <c r="HU179" s="108"/>
      <c r="HV179" s="108"/>
      <c r="HW179" s="108"/>
      <c r="HX179" s="108"/>
      <c r="HY179" s="108"/>
      <c r="HZ179" s="108"/>
      <c r="IA179" s="108"/>
      <c r="IB179" s="108"/>
      <c r="IC179" s="108"/>
      <c r="ID179" s="108"/>
      <c r="IE179" s="108"/>
      <c r="IF179" s="108"/>
      <c r="IG179" s="108"/>
      <c r="IH179" s="108"/>
      <c r="II179" s="108"/>
      <c r="IJ179" s="108"/>
      <c r="IK179" s="108"/>
      <c r="IL179" s="108"/>
      <c r="IM179" s="108"/>
      <c r="IN179" s="108"/>
      <c r="IO179" s="108"/>
      <c r="IP179" s="108"/>
      <c r="IQ179" s="108"/>
      <c r="IR179" s="108"/>
      <c r="IS179" s="108"/>
      <c r="IT179" s="108"/>
      <c r="IU179" s="108"/>
      <c r="IV179" s="108"/>
      <c r="IW179" s="108"/>
      <c r="IX179" s="108"/>
      <c r="IY179" s="108"/>
      <c r="IZ179" s="108"/>
    </row>
    <row r="180" spans="1:260" s="120" customFormat="1" ht="20.100000000000001" customHeight="1">
      <c r="A180" s="42" t="s">
        <v>138</v>
      </c>
      <c r="B180" s="27" t="s">
        <v>139</v>
      </c>
      <c r="C180" s="30">
        <v>3</v>
      </c>
      <c r="D180" s="27" t="s">
        <v>42</v>
      </c>
      <c r="E180" s="442">
        <v>18393</v>
      </c>
      <c r="F180" s="443">
        <f t="shared" si="45"/>
        <v>55179</v>
      </c>
      <c r="G180" s="33">
        <v>19183</v>
      </c>
      <c r="H180" s="33">
        <f t="shared" si="46"/>
        <v>57549</v>
      </c>
      <c r="I180" s="33"/>
      <c r="J180" s="33"/>
      <c r="K180" s="28">
        <f t="shared" si="26"/>
        <v>37576</v>
      </c>
      <c r="L180" s="26">
        <f t="shared" si="47"/>
        <v>112728</v>
      </c>
      <c r="M180" s="53" t="s">
        <v>43</v>
      </c>
      <c r="N180" s="386">
        <f t="shared" si="50"/>
        <v>57549</v>
      </c>
      <c r="O180" s="444">
        <f t="shared" si="48"/>
        <v>2.0000000000000001E-4</v>
      </c>
      <c r="P180" s="54"/>
      <c r="Q180" s="53"/>
      <c r="R180" s="387"/>
      <c r="S180" s="388">
        <f t="shared" si="49"/>
        <v>57549</v>
      </c>
      <c r="T180" s="108"/>
      <c r="U180" s="108"/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  <c r="BA180" s="108"/>
      <c r="BB180" s="108"/>
      <c r="BC180" s="108"/>
      <c r="BD180" s="108"/>
      <c r="BE180" s="108"/>
      <c r="BF180" s="108"/>
      <c r="BG180" s="108"/>
      <c r="BH180" s="108"/>
      <c r="BI180" s="108"/>
      <c r="BJ180" s="108"/>
      <c r="BK180" s="108"/>
      <c r="BL180" s="108"/>
      <c r="BM180" s="108"/>
      <c r="BN180" s="108"/>
      <c r="BO180" s="108"/>
      <c r="BP180" s="108"/>
      <c r="BQ180" s="108"/>
      <c r="BR180" s="108"/>
      <c r="BS180" s="108"/>
      <c r="BT180" s="108"/>
      <c r="BU180" s="108"/>
      <c r="BV180" s="108"/>
      <c r="BW180" s="108"/>
      <c r="BX180" s="108"/>
      <c r="BY180" s="108"/>
      <c r="BZ180" s="108"/>
      <c r="CA180" s="108"/>
      <c r="CB180" s="108"/>
      <c r="CC180" s="108"/>
      <c r="CD180" s="108"/>
      <c r="CE180" s="108"/>
      <c r="CF180" s="108"/>
      <c r="CG180" s="108"/>
      <c r="CH180" s="108"/>
      <c r="CI180" s="108"/>
      <c r="CJ180" s="108"/>
      <c r="CK180" s="108"/>
      <c r="CL180" s="108"/>
      <c r="CM180" s="108"/>
      <c r="CN180" s="108"/>
      <c r="CO180" s="108"/>
      <c r="CP180" s="108"/>
      <c r="CQ180" s="108"/>
      <c r="CR180" s="108"/>
      <c r="CS180" s="108"/>
      <c r="CT180" s="108"/>
      <c r="CU180" s="108"/>
      <c r="CV180" s="108"/>
      <c r="CW180" s="108"/>
      <c r="CX180" s="108"/>
      <c r="CY180" s="108"/>
      <c r="CZ180" s="108"/>
      <c r="DA180" s="108"/>
      <c r="DB180" s="108"/>
      <c r="DC180" s="108"/>
      <c r="DD180" s="108"/>
      <c r="DE180" s="108"/>
      <c r="DF180" s="108"/>
      <c r="DG180" s="108"/>
      <c r="DH180" s="108"/>
      <c r="DI180" s="108"/>
      <c r="DJ180" s="108"/>
      <c r="DK180" s="108"/>
      <c r="DL180" s="108"/>
      <c r="DM180" s="108"/>
      <c r="DN180" s="108"/>
      <c r="DO180" s="108"/>
      <c r="DP180" s="108"/>
      <c r="DQ180" s="108"/>
      <c r="DR180" s="108"/>
      <c r="DS180" s="108"/>
      <c r="DT180" s="108"/>
      <c r="DU180" s="108"/>
      <c r="DV180" s="108"/>
      <c r="DW180" s="108"/>
      <c r="DX180" s="108"/>
      <c r="DY180" s="108"/>
      <c r="DZ180" s="108"/>
      <c r="EA180" s="108"/>
      <c r="EB180" s="108"/>
      <c r="EC180" s="108"/>
      <c r="ED180" s="108"/>
      <c r="EE180" s="108"/>
      <c r="EF180" s="108"/>
      <c r="EG180" s="108"/>
      <c r="EH180" s="108"/>
      <c r="EI180" s="108"/>
      <c r="EJ180" s="108"/>
      <c r="EK180" s="108"/>
      <c r="EL180" s="108"/>
      <c r="EM180" s="108"/>
      <c r="EN180" s="108"/>
      <c r="EO180" s="108"/>
      <c r="EP180" s="108"/>
      <c r="EQ180" s="108"/>
      <c r="ER180" s="108"/>
      <c r="ES180" s="108"/>
      <c r="ET180" s="108"/>
      <c r="EU180" s="108"/>
      <c r="EV180" s="108"/>
      <c r="EW180" s="108"/>
      <c r="EX180" s="108"/>
      <c r="EY180" s="108"/>
      <c r="EZ180" s="108"/>
      <c r="FA180" s="108"/>
      <c r="FB180" s="108"/>
      <c r="FC180" s="108"/>
      <c r="FD180" s="108"/>
      <c r="FE180" s="108"/>
      <c r="FF180" s="108"/>
      <c r="FG180" s="108"/>
      <c r="FH180" s="108"/>
      <c r="FI180" s="108"/>
      <c r="FJ180" s="108"/>
      <c r="FK180" s="108"/>
      <c r="FL180" s="108"/>
      <c r="FM180" s="108"/>
      <c r="FN180" s="108"/>
      <c r="FO180" s="108"/>
      <c r="FP180" s="108"/>
      <c r="FQ180" s="108"/>
      <c r="FR180" s="108"/>
      <c r="FS180" s="108"/>
      <c r="FT180" s="108"/>
      <c r="FU180" s="108"/>
      <c r="FV180" s="108"/>
      <c r="FW180" s="108"/>
      <c r="FX180" s="108"/>
      <c r="FY180" s="108"/>
      <c r="FZ180" s="108"/>
      <c r="GA180" s="108"/>
      <c r="GB180" s="108"/>
      <c r="GC180" s="108"/>
      <c r="GD180" s="108"/>
      <c r="GE180" s="108"/>
      <c r="GF180" s="108"/>
      <c r="GG180" s="108"/>
      <c r="GH180" s="108"/>
      <c r="GI180" s="108"/>
      <c r="GJ180" s="108"/>
      <c r="GK180" s="108"/>
      <c r="GL180" s="108"/>
      <c r="GM180" s="108"/>
      <c r="GN180" s="108"/>
      <c r="GO180" s="108"/>
      <c r="GP180" s="108"/>
      <c r="GQ180" s="108"/>
      <c r="GR180" s="108"/>
      <c r="GS180" s="108"/>
      <c r="GT180" s="108"/>
      <c r="GU180" s="108"/>
      <c r="GV180" s="108"/>
      <c r="GW180" s="108"/>
      <c r="GX180" s="108"/>
      <c r="GY180" s="108"/>
      <c r="GZ180" s="108"/>
      <c r="HA180" s="108"/>
      <c r="HB180" s="108"/>
      <c r="HC180" s="108"/>
      <c r="HD180" s="108"/>
      <c r="HE180" s="108"/>
      <c r="HF180" s="108"/>
      <c r="HG180" s="108"/>
      <c r="HH180" s="108"/>
      <c r="HI180" s="108"/>
      <c r="HJ180" s="108"/>
      <c r="HK180" s="108"/>
      <c r="HL180" s="108"/>
      <c r="HM180" s="108"/>
      <c r="HN180" s="108"/>
      <c r="HO180" s="108"/>
      <c r="HP180" s="108"/>
      <c r="HQ180" s="108"/>
      <c r="HR180" s="108"/>
      <c r="HS180" s="108"/>
      <c r="HT180" s="108"/>
      <c r="HU180" s="108"/>
      <c r="HV180" s="108"/>
      <c r="HW180" s="108"/>
      <c r="HX180" s="108"/>
      <c r="HY180" s="108"/>
      <c r="HZ180" s="108"/>
      <c r="IA180" s="108"/>
      <c r="IB180" s="108"/>
      <c r="IC180" s="108"/>
      <c r="ID180" s="108"/>
      <c r="IE180" s="108"/>
      <c r="IF180" s="108"/>
      <c r="IG180" s="108"/>
      <c r="IH180" s="108"/>
      <c r="II180" s="108"/>
      <c r="IJ180" s="108"/>
      <c r="IK180" s="108"/>
      <c r="IL180" s="108"/>
      <c r="IM180" s="108"/>
      <c r="IN180" s="108"/>
      <c r="IO180" s="108"/>
      <c r="IP180" s="108"/>
      <c r="IQ180" s="108"/>
      <c r="IR180" s="108"/>
      <c r="IS180" s="108"/>
      <c r="IT180" s="108"/>
      <c r="IU180" s="108"/>
      <c r="IV180" s="108"/>
      <c r="IW180" s="108"/>
      <c r="IX180" s="108"/>
      <c r="IY180" s="108"/>
      <c r="IZ180" s="108"/>
    </row>
    <row r="181" spans="1:260" s="108" customFormat="1" ht="20.100000000000001" customHeight="1">
      <c r="A181" s="42" t="s">
        <v>140</v>
      </c>
      <c r="B181" s="27" t="s">
        <v>141</v>
      </c>
      <c r="C181" s="30">
        <v>2</v>
      </c>
      <c r="D181" s="27" t="s">
        <v>42</v>
      </c>
      <c r="E181" s="442">
        <v>50000</v>
      </c>
      <c r="F181" s="443">
        <f t="shared" si="45"/>
        <v>100000</v>
      </c>
      <c r="G181" s="33">
        <v>123757</v>
      </c>
      <c r="H181" s="33">
        <f t="shared" si="46"/>
        <v>247514</v>
      </c>
      <c r="I181" s="33"/>
      <c r="J181" s="33"/>
      <c r="K181" s="28">
        <f t="shared" si="26"/>
        <v>173757</v>
      </c>
      <c r="L181" s="26">
        <f t="shared" si="47"/>
        <v>347514</v>
      </c>
      <c r="M181" s="53" t="s">
        <v>43</v>
      </c>
      <c r="N181" s="386">
        <f t="shared" si="50"/>
        <v>247514</v>
      </c>
      <c r="O181" s="444">
        <f t="shared" si="48"/>
        <v>1E-3</v>
      </c>
      <c r="P181" s="54"/>
      <c r="Q181" s="53"/>
      <c r="R181" s="387"/>
      <c r="S181" s="388">
        <f t="shared" si="49"/>
        <v>247514</v>
      </c>
    </row>
    <row r="182" spans="1:260" s="120" customFormat="1" ht="20.100000000000001" customHeight="1">
      <c r="A182" s="42" t="s">
        <v>142</v>
      </c>
      <c r="B182" s="27" t="s">
        <v>143</v>
      </c>
      <c r="C182" s="30">
        <v>1</v>
      </c>
      <c r="D182" s="27" t="s">
        <v>42</v>
      </c>
      <c r="E182" s="442">
        <v>236300</v>
      </c>
      <c r="F182" s="443">
        <f t="shared" si="45"/>
        <v>236300</v>
      </c>
      <c r="G182" s="33">
        <v>178135</v>
      </c>
      <c r="H182" s="33">
        <f t="shared" si="46"/>
        <v>178135</v>
      </c>
      <c r="I182" s="33"/>
      <c r="J182" s="33"/>
      <c r="K182" s="28">
        <f t="shared" si="26"/>
        <v>414435</v>
      </c>
      <c r="L182" s="26">
        <f t="shared" si="47"/>
        <v>414435</v>
      </c>
      <c r="M182" s="53" t="s">
        <v>43</v>
      </c>
      <c r="N182" s="386">
        <f t="shared" si="50"/>
        <v>178135</v>
      </c>
      <c r="O182" s="444">
        <f t="shared" si="48"/>
        <v>6.9999999999999999E-4</v>
      </c>
      <c r="P182" s="54"/>
      <c r="Q182" s="53"/>
      <c r="R182" s="387"/>
      <c r="S182" s="388">
        <f t="shared" si="49"/>
        <v>178135</v>
      </c>
      <c r="T182" s="108"/>
      <c r="U182" s="108"/>
      <c r="V182" s="108"/>
      <c r="W182" s="108"/>
      <c r="X182" s="108"/>
      <c r="Y182" s="108"/>
      <c r="Z182" s="108"/>
      <c r="AA182" s="108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  <c r="BA182" s="108"/>
      <c r="BB182" s="108"/>
      <c r="BC182" s="108"/>
      <c r="BD182" s="108"/>
      <c r="BE182" s="108"/>
      <c r="BF182" s="108"/>
      <c r="BG182" s="108"/>
      <c r="BH182" s="108"/>
      <c r="BI182" s="108"/>
      <c r="BJ182" s="108"/>
      <c r="BK182" s="108"/>
      <c r="BL182" s="108"/>
      <c r="BM182" s="108"/>
      <c r="BN182" s="108"/>
      <c r="BO182" s="108"/>
      <c r="BP182" s="108"/>
      <c r="BQ182" s="108"/>
      <c r="BR182" s="108"/>
      <c r="BS182" s="108"/>
      <c r="BT182" s="108"/>
      <c r="BU182" s="108"/>
      <c r="BV182" s="108"/>
      <c r="BW182" s="108"/>
      <c r="BX182" s="108"/>
      <c r="BY182" s="108"/>
      <c r="BZ182" s="108"/>
      <c r="CA182" s="108"/>
      <c r="CB182" s="108"/>
      <c r="CC182" s="108"/>
      <c r="CD182" s="108"/>
      <c r="CE182" s="108"/>
      <c r="CF182" s="108"/>
      <c r="CG182" s="108"/>
      <c r="CH182" s="108"/>
      <c r="CI182" s="108"/>
      <c r="CJ182" s="108"/>
      <c r="CK182" s="108"/>
      <c r="CL182" s="108"/>
      <c r="CM182" s="108"/>
      <c r="CN182" s="108"/>
      <c r="CO182" s="108"/>
      <c r="CP182" s="108"/>
      <c r="CQ182" s="108"/>
      <c r="CR182" s="108"/>
      <c r="CS182" s="108"/>
      <c r="CT182" s="108"/>
      <c r="CU182" s="108"/>
      <c r="CV182" s="108"/>
      <c r="CW182" s="108"/>
      <c r="CX182" s="108"/>
      <c r="CY182" s="108"/>
      <c r="CZ182" s="108"/>
      <c r="DA182" s="108"/>
      <c r="DB182" s="108"/>
      <c r="DC182" s="108"/>
      <c r="DD182" s="108"/>
      <c r="DE182" s="108"/>
      <c r="DF182" s="108"/>
      <c r="DG182" s="108"/>
      <c r="DH182" s="108"/>
      <c r="DI182" s="108"/>
      <c r="DJ182" s="108"/>
      <c r="DK182" s="108"/>
      <c r="DL182" s="108"/>
      <c r="DM182" s="108"/>
      <c r="DN182" s="108"/>
      <c r="DO182" s="108"/>
      <c r="DP182" s="108"/>
      <c r="DQ182" s="108"/>
      <c r="DR182" s="108"/>
      <c r="DS182" s="108"/>
      <c r="DT182" s="108"/>
      <c r="DU182" s="108"/>
      <c r="DV182" s="108"/>
      <c r="DW182" s="108"/>
      <c r="DX182" s="108"/>
      <c r="DY182" s="108"/>
      <c r="DZ182" s="108"/>
      <c r="EA182" s="108"/>
      <c r="EB182" s="108"/>
      <c r="EC182" s="108"/>
      <c r="ED182" s="108"/>
      <c r="EE182" s="108"/>
      <c r="EF182" s="108"/>
      <c r="EG182" s="108"/>
      <c r="EH182" s="108"/>
      <c r="EI182" s="108"/>
      <c r="EJ182" s="108"/>
      <c r="EK182" s="108"/>
      <c r="EL182" s="108"/>
      <c r="EM182" s="108"/>
      <c r="EN182" s="108"/>
      <c r="EO182" s="108"/>
      <c r="EP182" s="108"/>
      <c r="EQ182" s="108"/>
      <c r="ER182" s="108"/>
      <c r="ES182" s="108"/>
      <c r="ET182" s="108"/>
      <c r="EU182" s="108"/>
      <c r="EV182" s="108"/>
      <c r="EW182" s="108"/>
      <c r="EX182" s="108"/>
      <c r="EY182" s="108"/>
      <c r="EZ182" s="108"/>
      <c r="FA182" s="108"/>
      <c r="FB182" s="108"/>
      <c r="FC182" s="108"/>
      <c r="FD182" s="108"/>
      <c r="FE182" s="108"/>
      <c r="FF182" s="108"/>
      <c r="FG182" s="108"/>
      <c r="FH182" s="108"/>
      <c r="FI182" s="108"/>
      <c r="FJ182" s="108"/>
      <c r="FK182" s="108"/>
      <c r="FL182" s="108"/>
      <c r="FM182" s="108"/>
      <c r="FN182" s="108"/>
      <c r="FO182" s="108"/>
      <c r="FP182" s="108"/>
      <c r="FQ182" s="108"/>
      <c r="FR182" s="108"/>
      <c r="FS182" s="108"/>
      <c r="FT182" s="108"/>
      <c r="FU182" s="108"/>
      <c r="FV182" s="108"/>
      <c r="FW182" s="108"/>
      <c r="FX182" s="108"/>
      <c r="FY182" s="108"/>
      <c r="FZ182" s="108"/>
      <c r="GA182" s="108"/>
      <c r="GB182" s="108"/>
      <c r="GC182" s="108"/>
      <c r="GD182" s="108"/>
      <c r="GE182" s="108"/>
      <c r="GF182" s="108"/>
      <c r="GG182" s="108"/>
      <c r="GH182" s="108"/>
      <c r="GI182" s="108"/>
      <c r="GJ182" s="108"/>
      <c r="GK182" s="108"/>
      <c r="GL182" s="108"/>
      <c r="GM182" s="108"/>
      <c r="GN182" s="108"/>
      <c r="GO182" s="108"/>
      <c r="GP182" s="108"/>
      <c r="GQ182" s="108"/>
      <c r="GR182" s="108"/>
      <c r="GS182" s="108"/>
      <c r="GT182" s="108"/>
      <c r="GU182" s="108"/>
      <c r="GV182" s="108"/>
      <c r="GW182" s="108"/>
      <c r="GX182" s="108"/>
      <c r="GY182" s="108"/>
      <c r="GZ182" s="108"/>
      <c r="HA182" s="108"/>
      <c r="HB182" s="108"/>
      <c r="HC182" s="108"/>
      <c r="HD182" s="108"/>
      <c r="HE182" s="108"/>
      <c r="HF182" s="108"/>
      <c r="HG182" s="108"/>
      <c r="HH182" s="108"/>
      <c r="HI182" s="108"/>
      <c r="HJ182" s="108"/>
      <c r="HK182" s="108"/>
      <c r="HL182" s="108"/>
      <c r="HM182" s="108"/>
      <c r="HN182" s="108"/>
      <c r="HO182" s="108"/>
      <c r="HP182" s="108"/>
      <c r="HQ182" s="108"/>
      <c r="HR182" s="108"/>
      <c r="HS182" s="108"/>
      <c r="HT182" s="108"/>
      <c r="HU182" s="108"/>
      <c r="HV182" s="108"/>
      <c r="HW182" s="108"/>
      <c r="HX182" s="108"/>
      <c r="HY182" s="108"/>
      <c r="HZ182" s="108"/>
      <c r="IA182" s="108"/>
      <c r="IB182" s="108"/>
      <c r="IC182" s="108"/>
      <c r="ID182" s="108"/>
      <c r="IE182" s="108"/>
      <c r="IF182" s="108"/>
      <c r="IG182" s="108"/>
      <c r="IH182" s="108"/>
      <c r="II182" s="108"/>
      <c r="IJ182" s="108"/>
      <c r="IK182" s="108"/>
      <c r="IL182" s="108"/>
      <c r="IM182" s="108"/>
      <c r="IN182" s="108"/>
      <c r="IO182" s="108"/>
      <c r="IP182" s="108"/>
      <c r="IQ182" s="108"/>
      <c r="IR182" s="108"/>
      <c r="IS182" s="108"/>
      <c r="IT182" s="108"/>
      <c r="IU182" s="108"/>
      <c r="IV182" s="108"/>
      <c r="IW182" s="108"/>
      <c r="IX182" s="108"/>
      <c r="IY182" s="108"/>
      <c r="IZ182" s="108"/>
    </row>
    <row r="183" spans="1:260" s="115" customFormat="1" ht="20.100000000000001" customHeight="1">
      <c r="A183" s="42" t="s">
        <v>144</v>
      </c>
      <c r="B183" s="27" t="s">
        <v>145</v>
      </c>
      <c r="C183" s="30">
        <v>2</v>
      </c>
      <c r="D183" s="27" t="s">
        <v>42</v>
      </c>
      <c r="E183" s="442">
        <v>37900</v>
      </c>
      <c r="F183" s="443">
        <f t="shared" si="45"/>
        <v>75800</v>
      </c>
      <c r="G183" s="33">
        <v>123757</v>
      </c>
      <c r="H183" s="33">
        <f t="shared" si="46"/>
        <v>247514</v>
      </c>
      <c r="I183" s="33"/>
      <c r="J183" s="33"/>
      <c r="K183" s="28">
        <f t="shared" si="26"/>
        <v>161657</v>
      </c>
      <c r="L183" s="26">
        <f t="shared" si="47"/>
        <v>323314</v>
      </c>
      <c r="M183" s="53" t="s">
        <v>43</v>
      </c>
      <c r="N183" s="386">
        <f t="shared" si="50"/>
        <v>247514</v>
      </c>
      <c r="O183" s="444">
        <f t="shared" si="48"/>
        <v>1E-3</v>
      </c>
      <c r="P183" s="54"/>
      <c r="Q183" s="53"/>
      <c r="R183" s="387"/>
      <c r="S183" s="388">
        <f t="shared" si="49"/>
        <v>247514</v>
      </c>
    </row>
    <row r="184" spans="1:260" s="108" customFormat="1" ht="20.100000000000001" customHeight="1">
      <c r="A184" s="42" t="s">
        <v>146</v>
      </c>
      <c r="B184" s="27" t="s">
        <v>147</v>
      </c>
      <c r="C184" s="30">
        <v>6</v>
      </c>
      <c r="D184" s="27" t="s">
        <v>42</v>
      </c>
      <c r="E184" s="442">
        <v>5130</v>
      </c>
      <c r="F184" s="443">
        <f t="shared" si="45"/>
        <v>30780</v>
      </c>
      <c r="G184" s="33">
        <v>58869</v>
      </c>
      <c r="H184" s="33">
        <f t="shared" si="46"/>
        <v>353214</v>
      </c>
      <c r="I184" s="33"/>
      <c r="J184" s="33"/>
      <c r="K184" s="28">
        <f t="shared" si="26"/>
        <v>63999</v>
      </c>
      <c r="L184" s="26">
        <f t="shared" si="47"/>
        <v>383994</v>
      </c>
      <c r="M184" s="53" t="s">
        <v>43</v>
      </c>
      <c r="N184" s="386">
        <f t="shared" si="50"/>
        <v>353214</v>
      </c>
      <c r="O184" s="444">
        <f t="shared" si="48"/>
        <v>1.4E-3</v>
      </c>
      <c r="P184" s="54"/>
      <c r="Q184" s="53"/>
      <c r="R184" s="387"/>
      <c r="S184" s="388">
        <f t="shared" si="49"/>
        <v>353214</v>
      </c>
    </row>
    <row r="185" spans="1:260" s="129" customFormat="1" ht="20.100000000000001" customHeight="1">
      <c r="A185" s="42" t="s">
        <v>148</v>
      </c>
      <c r="B185" s="27" t="s">
        <v>147</v>
      </c>
      <c r="C185" s="30">
        <v>190</v>
      </c>
      <c r="D185" s="27" t="s">
        <v>149</v>
      </c>
      <c r="E185" s="442">
        <v>63556</v>
      </c>
      <c r="F185" s="443">
        <f t="shared" si="45"/>
        <v>12075640</v>
      </c>
      <c r="G185" s="33">
        <v>2369</v>
      </c>
      <c r="H185" s="33">
        <f t="shared" si="46"/>
        <v>450110</v>
      </c>
      <c r="I185" s="33"/>
      <c r="J185" s="33"/>
      <c r="K185" s="28">
        <f t="shared" ref="K185:K209" si="51">E185+G185+I185</f>
        <v>65925</v>
      </c>
      <c r="L185" s="26">
        <f t="shared" si="47"/>
        <v>12525750</v>
      </c>
      <c r="M185" s="53" t="s">
        <v>43</v>
      </c>
      <c r="N185" s="386">
        <f t="shared" si="50"/>
        <v>450110</v>
      </c>
      <c r="O185" s="444">
        <f t="shared" si="48"/>
        <v>1.8E-3</v>
      </c>
      <c r="P185" s="54"/>
      <c r="Q185" s="53"/>
      <c r="R185" s="387"/>
      <c r="S185" s="388">
        <f t="shared" si="49"/>
        <v>450110</v>
      </c>
      <c r="T185" s="108"/>
      <c r="U185" s="108"/>
      <c r="V185" s="108"/>
      <c r="W185" s="108"/>
      <c r="X185" s="108"/>
      <c r="Y185" s="108"/>
      <c r="Z185" s="108"/>
      <c r="AA185" s="108"/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  <c r="AN185" s="108"/>
      <c r="AO185" s="108"/>
      <c r="AP185" s="108"/>
      <c r="AQ185" s="108"/>
      <c r="AR185" s="108"/>
      <c r="AS185" s="108"/>
      <c r="AT185" s="108"/>
      <c r="AU185" s="108"/>
      <c r="AV185" s="108"/>
      <c r="AW185" s="108"/>
      <c r="AX185" s="108"/>
      <c r="AY185" s="108"/>
      <c r="AZ185" s="108"/>
      <c r="BA185" s="108"/>
      <c r="BB185" s="108"/>
      <c r="BC185" s="108"/>
      <c r="BD185" s="108"/>
      <c r="BE185" s="108"/>
      <c r="BF185" s="108"/>
      <c r="BG185" s="108"/>
      <c r="BH185" s="108"/>
      <c r="BI185" s="108"/>
      <c r="BJ185" s="108"/>
      <c r="BK185" s="108"/>
      <c r="BL185" s="108"/>
      <c r="BM185" s="108"/>
      <c r="BN185" s="108"/>
      <c r="BO185" s="108"/>
      <c r="BP185" s="108"/>
      <c r="BQ185" s="108"/>
      <c r="BR185" s="108"/>
      <c r="BS185" s="108"/>
      <c r="BT185" s="108"/>
      <c r="BU185" s="108"/>
      <c r="BV185" s="108"/>
      <c r="BW185" s="108"/>
      <c r="BX185" s="108"/>
      <c r="BY185" s="108"/>
      <c r="BZ185" s="108"/>
      <c r="CA185" s="108"/>
      <c r="CB185" s="108"/>
      <c r="CC185" s="108"/>
      <c r="CD185" s="108"/>
      <c r="CE185" s="108"/>
      <c r="CF185" s="108"/>
      <c r="CG185" s="108"/>
      <c r="CH185" s="108"/>
      <c r="CI185" s="108"/>
      <c r="CJ185" s="108"/>
      <c r="CK185" s="108"/>
      <c r="CL185" s="108"/>
      <c r="CM185" s="108"/>
      <c r="CN185" s="108"/>
      <c r="CO185" s="108"/>
      <c r="CP185" s="108"/>
      <c r="CQ185" s="108"/>
      <c r="CR185" s="108"/>
      <c r="CS185" s="108"/>
      <c r="CT185" s="108"/>
      <c r="CU185" s="108"/>
      <c r="CV185" s="108"/>
      <c r="CW185" s="108"/>
      <c r="CX185" s="108"/>
      <c r="CY185" s="108"/>
      <c r="CZ185" s="108"/>
      <c r="DA185" s="108"/>
      <c r="DB185" s="108"/>
      <c r="DC185" s="108"/>
      <c r="DD185" s="108"/>
      <c r="DE185" s="108"/>
      <c r="DF185" s="108"/>
      <c r="DG185" s="108"/>
      <c r="DH185" s="108"/>
      <c r="DI185" s="108"/>
      <c r="DJ185" s="108"/>
      <c r="DK185" s="108"/>
      <c r="DL185" s="108"/>
      <c r="DM185" s="108"/>
      <c r="DN185" s="108"/>
      <c r="DO185" s="108"/>
      <c r="DP185" s="108"/>
      <c r="DQ185" s="108"/>
      <c r="DR185" s="108"/>
      <c r="DS185" s="108"/>
      <c r="DT185" s="108"/>
      <c r="DU185" s="108"/>
      <c r="DV185" s="108"/>
      <c r="DW185" s="108"/>
      <c r="DX185" s="108"/>
      <c r="DY185" s="108"/>
      <c r="DZ185" s="108"/>
      <c r="EA185" s="108"/>
      <c r="EB185" s="108"/>
      <c r="EC185" s="108"/>
      <c r="ED185" s="108"/>
      <c r="EE185" s="108"/>
      <c r="EF185" s="108"/>
      <c r="EG185" s="108"/>
      <c r="EH185" s="108"/>
      <c r="EI185" s="108"/>
      <c r="EJ185" s="108"/>
      <c r="EK185" s="108"/>
      <c r="EL185" s="108"/>
      <c r="EM185" s="108"/>
      <c r="EN185" s="108"/>
      <c r="EO185" s="108"/>
      <c r="EP185" s="108"/>
      <c r="EQ185" s="108"/>
      <c r="ER185" s="108"/>
      <c r="ES185" s="108"/>
      <c r="ET185" s="108"/>
      <c r="EU185" s="108"/>
      <c r="EV185" s="108"/>
      <c r="EW185" s="108"/>
      <c r="EX185" s="108"/>
      <c r="EY185" s="108"/>
      <c r="EZ185" s="108"/>
      <c r="FA185" s="108"/>
      <c r="FB185" s="108"/>
      <c r="FC185" s="108"/>
      <c r="FD185" s="108"/>
      <c r="FE185" s="108"/>
      <c r="FF185" s="108"/>
      <c r="FG185" s="108"/>
      <c r="FH185" s="108"/>
      <c r="FI185" s="108"/>
      <c r="FJ185" s="108"/>
      <c r="FK185" s="108"/>
      <c r="FL185" s="108"/>
      <c r="FM185" s="108"/>
      <c r="FN185" s="108"/>
      <c r="FO185" s="108"/>
      <c r="FP185" s="108"/>
      <c r="FQ185" s="108"/>
      <c r="FR185" s="108"/>
      <c r="FS185" s="108"/>
      <c r="FT185" s="108"/>
      <c r="FU185" s="108"/>
      <c r="FV185" s="108"/>
      <c r="FW185" s="108"/>
      <c r="FX185" s="108"/>
      <c r="FY185" s="108"/>
      <c r="FZ185" s="108"/>
      <c r="GA185" s="108"/>
      <c r="GB185" s="108"/>
      <c r="GC185" s="108"/>
      <c r="GD185" s="108"/>
      <c r="GE185" s="108"/>
      <c r="GF185" s="108"/>
      <c r="GG185" s="108"/>
      <c r="GH185" s="108"/>
      <c r="GI185" s="108"/>
      <c r="GJ185" s="108"/>
      <c r="GK185" s="108"/>
      <c r="GL185" s="108"/>
      <c r="GM185" s="108"/>
      <c r="GN185" s="108"/>
      <c r="GO185" s="108"/>
      <c r="GP185" s="108"/>
      <c r="GQ185" s="108"/>
      <c r="GR185" s="108"/>
      <c r="GS185" s="108"/>
      <c r="GT185" s="108"/>
      <c r="GU185" s="108"/>
      <c r="GV185" s="108"/>
      <c r="GW185" s="108"/>
      <c r="GX185" s="108"/>
      <c r="GY185" s="108"/>
      <c r="GZ185" s="108"/>
      <c r="HA185" s="108"/>
      <c r="HB185" s="108"/>
      <c r="HC185" s="108"/>
      <c r="HD185" s="108"/>
      <c r="HE185" s="108"/>
      <c r="HF185" s="108"/>
      <c r="HG185" s="108"/>
      <c r="HH185" s="108"/>
      <c r="HI185" s="108"/>
      <c r="HJ185" s="108"/>
      <c r="HK185" s="108"/>
      <c r="HL185" s="108"/>
      <c r="HM185" s="108"/>
      <c r="HN185" s="108"/>
      <c r="HO185" s="108"/>
      <c r="HP185" s="108"/>
      <c r="HQ185" s="108"/>
      <c r="HR185" s="108"/>
      <c r="HS185" s="108"/>
      <c r="HT185" s="108"/>
      <c r="HU185" s="108"/>
      <c r="HV185" s="108"/>
      <c r="HW185" s="108"/>
      <c r="HX185" s="108"/>
      <c r="HY185" s="108"/>
      <c r="HZ185" s="108"/>
      <c r="IA185" s="108"/>
      <c r="IB185" s="108"/>
      <c r="IC185" s="108"/>
      <c r="ID185" s="108"/>
      <c r="IE185" s="108"/>
      <c r="IF185" s="108"/>
      <c r="IG185" s="108"/>
      <c r="IH185" s="108"/>
      <c r="II185" s="108"/>
      <c r="IJ185" s="108"/>
      <c r="IK185" s="108"/>
      <c r="IL185" s="108"/>
      <c r="IM185" s="108"/>
      <c r="IN185" s="108"/>
      <c r="IO185" s="108"/>
      <c r="IP185" s="108"/>
      <c r="IQ185" s="108"/>
      <c r="IR185" s="108"/>
      <c r="IS185" s="108"/>
      <c r="IT185" s="108"/>
      <c r="IU185" s="108"/>
      <c r="IV185" s="108"/>
      <c r="IW185" s="108"/>
      <c r="IX185" s="108"/>
      <c r="IY185" s="108"/>
      <c r="IZ185" s="108"/>
    </row>
    <row r="186" spans="1:260" s="111" customFormat="1" ht="20.100000000000001" customHeight="1">
      <c r="A186" s="42" t="s">
        <v>150</v>
      </c>
      <c r="B186" s="27" t="s">
        <v>147</v>
      </c>
      <c r="C186" s="30">
        <v>190</v>
      </c>
      <c r="D186" s="27" t="s">
        <v>149</v>
      </c>
      <c r="E186" s="442"/>
      <c r="F186" s="443">
        <f t="shared" si="45"/>
        <v>0</v>
      </c>
      <c r="G186" s="33">
        <v>2369</v>
      </c>
      <c r="H186" s="33">
        <f t="shared" si="46"/>
        <v>450110</v>
      </c>
      <c r="I186" s="33"/>
      <c r="J186" s="33"/>
      <c r="K186" s="28">
        <f t="shared" si="51"/>
        <v>2369</v>
      </c>
      <c r="L186" s="26">
        <f t="shared" si="47"/>
        <v>450110</v>
      </c>
      <c r="M186" s="53" t="s">
        <v>43</v>
      </c>
      <c r="N186" s="386">
        <f t="shared" si="50"/>
        <v>450110</v>
      </c>
      <c r="O186" s="444">
        <f t="shared" si="48"/>
        <v>1.8E-3</v>
      </c>
      <c r="P186" s="54"/>
      <c r="Q186" s="53"/>
      <c r="R186" s="387"/>
      <c r="S186" s="388">
        <f t="shared" si="49"/>
        <v>450110</v>
      </c>
      <c r="T186" s="108"/>
      <c r="U186" s="108"/>
      <c r="V186" s="108"/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  <c r="AN186" s="108"/>
      <c r="AO186" s="108"/>
      <c r="AP186" s="108"/>
      <c r="AQ186" s="108"/>
      <c r="AR186" s="108"/>
      <c r="AS186" s="108"/>
      <c r="AT186" s="108"/>
      <c r="AU186" s="108"/>
      <c r="AV186" s="108"/>
      <c r="AW186" s="108"/>
      <c r="AX186" s="108"/>
      <c r="AY186" s="108"/>
      <c r="AZ186" s="108"/>
      <c r="BA186" s="108"/>
      <c r="BB186" s="108"/>
      <c r="BC186" s="108"/>
      <c r="BD186" s="108"/>
      <c r="BE186" s="108"/>
      <c r="BF186" s="108"/>
      <c r="BG186" s="108"/>
      <c r="BH186" s="108"/>
      <c r="BI186" s="108"/>
      <c r="BJ186" s="108"/>
      <c r="BK186" s="108"/>
      <c r="BL186" s="108"/>
      <c r="BM186" s="108"/>
      <c r="BN186" s="108"/>
      <c r="BO186" s="108"/>
      <c r="BP186" s="108"/>
      <c r="BQ186" s="108"/>
      <c r="BR186" s="108"/>
      <c r="BS186" s="108"/>
      <c r="BT186" s="108"/>
      <c r="BU186" s="108"/>
      <c r="BV186" s="108"/>
      <c r="BW186" s="108"/>
      <c r="BX186" s="108"/>
      <c r="BY186" s="108"/>
      <c r="BZ186" s="108"/>
      <c r="CA186" s="108"/>
      <c r="CB186" s="108"/>
      <c r="CC186" s="108"/>
      <c r="CD186" s="108"/>
      <c r="CE186" s="108"/>
      <c r="CF186" s="108"/>
      <c r="CG186" s="108"/>
      <c r="CH186" s="108"/>
      <c r="CI186" s="108"/>
      <c r="CJ186" s="108"/>
      <c r="CK186" s="108"/>
      <c r="CL186" s="108"/>
      <c r="CM186" s="108"/>
      <c r="CN186" s="108"/>
      <c r="CO186" s="108"/>
      <c r="CP186" s="108"/>
      <c r="CQ186" s="108"/>
      <c r="CR186" s="108"/>
      <c r="CS186" s="108"/>
      <c r="CT186" s="108"/>
      <c r="CU186" s="108"/>
      <c r="CV186" s="108"/>
      <c r="CW186" s="108"/>
      <c r="CX186" s="108"/>
      <c r="CY186" s="108"/>
      <c r="CZ186" s="108"/>
      <c r="DA186" s="108"/>
      <c r="DB186" s="108"/>
      <c r="DC186" s="108"/>
      <c r="DD186" s="108"/>
      <c r="DE186" s="108"/>
      <c r="DF186" s="108"/>
      <c r="DG186" s="108"/>
      <c r="DH186" s="108"/>
      <c r="DI186" s="108"/>
      <c r="DJ186" s="108"/>
      <c r="DK186" s="108"/>
      <c r="DL186" s="108"/>
      <c r="DM186" s="108"/>
      <c r="DN186" s="108"/>
      <c r="DO186" s="108"/>
      <c r="DP186" s="108"/>
      <c r="DQ186" s="108"/>
      <c r="DR186" s="108"/>
      <c r="DS186" s="108"/>
      <c r="DT186" s="108"/>
      <c r="DU186" s="108"/>
      <c r="DV186" s="108"/>
      <c r="DW186" s="108"/>
      <c r="DX186" s="108"/>
      <c r="DY186" s="108"/>
      <c r="DZ186" s="108"/>
      <c r="EA186" s="108"/>
      <c r="EB186" s="108"/>
      <c r="EC186" s="108"/>
      <c r="ED186" s="108"/>
      <c r="EE186" s="108"/>
      <c r="EF186" s="108"/>
      <c r="EG186" s="108"/>
      <c r="EH186" s="108"/>
      <c r="EI186" s="108"/>
      <c r="EJ186" s="108"/>
      <c r="EK186" s="108"/>
      <c r="EL186" s="108"/>
      <c r="EM186" s="108"/>
      <c r="EN186" s="108"/>
      <c r="EO186" s="108"/>
      <c r="EP186" s="108"/>
      <c r="EQ186" s="108"/>
      <c r="ER186" s="108"/>
      <c r="ES186" s="108"/>
      <c r="ET186" s="108"/>
      <c r="EU186" s="108"/>
      <c r="EV186" s="108"/>
      <c r="EW186" s="108"/>
      <c r="EX186" s="108"/>
      <c r="EY186" s="108"/>
      <c r="EZ186" s="108"/>
      <c r="FA186" s="108"/>
      <c r="FB186" s="108"/>
      <c r="FC186" s="108"/>
      <c r="FD186" s="108"/>
      <c r="FE186" s="108"/>
      <c r="FF186" s="108"/>
      <c r="FG186" s="108"/>
      <c r="FH186" s="108"/>
      <c r="FI186" s="108"/>
      <c r="FJ186" s="108"/>
      <c r="FK186" s="108"/>
      <c r="FL186" s="108"/>
      <c r="FM186" s="108"/>
      <c r="FN186" s="108"/>
      <c r="FO186" s="108"/>
      <c r="FP186" s="108"/>
      <c r="FQ186" s="108"/>
      <c r="FR186" s="108"/>
      <c r="FS186" s="108"/>
      <c r="FT186" s="108"/>
      <c r="FU186" s="108"/>
      <c r="FV186" s="108"/>
      <c r="FW186" s="108"/>
      <c r="FX186" s="108"/>
      <c r="FY186" s="108"/>
      <c r="FZ186" s="108"/>
      <c r="GA186" s="108"/>
      <c r="GB186" s="108"/>
      <c r="GC186" s="108"/>
      <c r="GD186" s="108"/>
      <c r="GE186" s="108"/>
      <c r="GF186" s="108"/>
      <c r="GG186" s="108"/>
      <c r="GH186" s="108"/>
      <c r="GI186" s="108"/>
      <c r="GJ186" s="108"/>
      <c r="GK186" s="108"/>
      <c r="GL186" s="108"/>
      <c r="GM186" s="108"/>
      <c r="GN186" s="108"/>
      <c r="GO186" s="108"/>
      <c r="GP186" s="108"/>
      <c r="GQ186" s="108"/>
      <c r="GR186" s="108"/>
      <c r="GS186" s="108"/>
      <c r="GT186" s="108"/>
      <c r="GU186" s="108"/>
      <c r="GV186" s="108"/>
      <c r="GW186" s="108"/>
      <c r="GX186" s="108"/>
      <c r="GY186" s="108"/>
      <c r="GZ186" s="108"/>
      <c r="HA186" s="108"/>
      <c r="HB186" s="108"/>
      <c r="HC186" s="108"/>
      <c r="HD186" s="108"/>
      <c r="HE186" s="108"/>
      <c r="HF186" s="108"/>
      <c r="HG186" s="108"/>
      <c r="HH186" s="108"/>
      <c r="HI186" s="108"/>
      <c r="HJ186" s="108"/>
      <c r="HK186" s="108"/>
      <c r="HL186" s="108"/>
      <c r="HM186" s="108"/>
      <c r="HN186" s="108"/>
      <c r="HO186" s="108"/>
      <c r="HP186" s="108"/>
      <c r="HQ186" s="108"/>
      <c r="HR186" s="108"/>
      <c r="HS186" s="108"/>
      <c r="HT186" s="108"/>
      <c r="HU186" s="108"/>
      <c r="HV186" s="108"/>
      <c r="HW186" s="108"/>
      <c r="HX186" s="108"/>
      <c r="HY186" s="108"/>
      <c r="HZ186" s="108"/>
      <c r="IA186" s="108"/>
      <c r="IB186" s="108"/>
      <c r="IC186" s="108"/>
      <c r="ID186" s="108"/>
      <c r="IE186" s="108"/>
      <c r="IF186" s="108"/>
      <c r="IG186" s="108"/>
      <c r="IH186" s="108"/>
      <c r="II186" s="108"/>
      <c r="IJ186" s="108"/>
      <c r="IK186" s="108"/>
      <c r="IL186" s="108"/>
      <c r="IM186" s="108"/>
      <c r="IN186" s="108"/>
      <c r="IO186" s="108"/>
      <c r="IP186" s="108"/>
      <c r="IQ186" s="108"/>
      <c r="IR186" s="108"/>
      <c r="IS186" s="108"/>
      <c r="IT186" s="108"/>
      <c r="IU186" s="108"/>
      <c r="IV186" s="108"/>
      <c r="IW186" s="108"/>
      <c r="IX186" s="108"/>
      <c r="IY186" s="108"/>
      <c r="IZ186" s="108"/>
    </row>
    <row r="187" spans="1:260" s="111" customFormat="1" ht="20.100000000000001" customHeight="1">
      <c r="A187" s="42" t="s">
        <v>148</v>
      </c>
      <c r="B187" s="27" t="s">
        <v>151</v>
      </c>
      <c r="C187" s="30">
        <v>50</v>
      </c>
      <c r="D187" s="27" t="s">
        <v>149</v>
      </c>
      <c r="E187" s="442">
        <v>33902</v>
      </c>
      <c r="F187" s="443">
        <f t="shared" si="45"/>
        <v>1695100</v>
      </c>
      <c r="G187" s="33">
        <v>1789</v>
      </c>
      <c r="H187" s="33">
        <f t="shared" si="46"/>
        <v>89450</v>
      </c>
      <c r="I187" s="33"/>
      <c r="J187" s="33"/>
      <c r="K187" s="28">
        <f t="shared" si="51"/>
        <v>35691</v>
      </c>
      <c r="L187" s="26">
        <f t="shared" si="47"/>
        <v>1784550</v>
      </c>
      <c r="M187" s="53" t="s">
        <v>43</v>
      </c>
      <c r="N187" s="386">
        <f t="shared" si="50"/>
        <v>89450</v>
      </c>
      <c r="O187" s="444">
        <f t="shared" si="48"/>
        <v>4.0000000000000002E-4</v>
      </c>
      <c r="P187" s="54"/>
      <c r="Q187" s="53"/>
      <c r="R187" s="387"/>
      <c r="S187" s="388">
        <f t="shared" si="49"/>
        <v>89450</v>
      </c>
      <c r="T187" s="108"/>
      <c r="U187" s="108"/>
      <c r="V187" s="108"/>
      <c r="W187" s="108"/>
      <c r="X187" s="108"/>
      <c r="Y187" s="108"/>
      <c r="Z187" s="108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8"/>
      <c r="AL187" s="108"/>
      <c r="AM187" s="108"/>
      <c r="AN187" s="108"/>
      <c r="AO187" s="108"/>
      <c r="AP187" s="108"/>
      <c r="AQ187" s="108"/>
      <c r="AR187" s="108"/>
      <c r="AS187" s="108"/>
      <c r="AT187" s="108"/>
      <c r="AU187" s="108"/>
      <c r="AV187" s="108"/>
      <c r="AW187" s="108"/>
      <c r="AX187" s="108"/>
      <c r="AY187" s="108"/>
      <c r="AZ187" s="108"/>
      <c r="BA187" s="108"/>
      <c r="BB187" s="108"/>
      <c r="BC187" s="108"/>
      <c r="BD187" s="108"/>
      <c r="BE187" s="108"/>
      <c r="BF187" s="108"/>
      <c r="BG187" s="108"/>
      <c r="BH187" s="108"/>
      <c r="BI187" s="108"/>
      <c r="BJ187" s="108"/>
      <c r="BK187" s="108"/>
      <c r="BL187" s="108"/>
      <c r="BM187" s="108"/>
      <c r="BN187" s="108"/>
      <c r="BO187" s="108"/>
      <c r="BP187" s="108"/>
      <c r="BQ187" s="108"/>
      <c r="BR187" s="108"/>
      <c r="BS187" s="108"/>
      <c r="BT187" s="108"/>
      <c r="BU187" s="108"/>
      <c r="BV187" s="108"/>
      <c r="BW187" s="108"/>
      <c r="BX187" s="108"/>
      <c r="BY187" s="108"/>
      <c r="BZ187" s="108"/>
      <c r="CA187" s="108"/>
      <c r="CB187" s="108"/>
      <c r="CC187" s="108"/>
      <c r="CD187" s="108"/>
      <c r="CE187" s="108"/>
      <c r="CF187" s="108"/>
      <c r="CG187" s="108"/>
      <c r="CH187" s="108"/>
      <c r="CI187" s="108"/>
      <c r="CJ187" s="108"/>
      <c r="CK187" s="108"/>
      <c r="CL187" s="108"/>
      <c r="CM187" s="108"/>
      <c r="CN187" s="108"/>
      <c r="CO187" s="108"/>
      <c r="CP187" s="108"/>
      <c r="CQ187" s="108"/>
      <c r="CR187" s="108"/>
      <c r="CS187" s="108"/>
      <c r="CT187" s="108"/>
      <c r="CU187" s="108"/>
      <c r="CV187" s="108"/>
      <c r="CW187" s="108"/>
      <c r="CX187" s="108"/>
      <c r="CY187" s="108"/>
      <c r="CZ187" s="108"/>
      <c r="DA187" s="108"/>
      <c r="DB187" s="108"/>
      <c r="DC187" s="108"/>
      <c r="DD187" s="108"/>
      <c r="DE187" s="108"/>
      <c r="DF187" s="108"/>
      <c r="DG187" s="108"/>
      <c r="DH187" s="108"/>
      <c r="DI187" s="108"/>
      <c r="DJ187" s="108"/>
      <c r="DK187" s="108"/>
      <c r="DL187" s="108"/>
      <c r="DM187" s="108"/>
      <c r="DN187" s="108"/>
      <c r="DO187" s="108"/>
      <c r="DP187" s="108"/>
      <c r="DQ187" s="108"/>
      <c r="DR187" s="108"/>
      <c r="DS187" s="108"/>
      <c r="DT187" s="108"/>
      <c r="DU187" s="108"/>
      <c r="DV187" s="108"/>
      <c r="DW187" s="108"/>
      <c r="DX187" s="108"/>
      <c r="DY187" s="108"/>
      <c r="DZ187" s="108"/>
      <c r="EA187" s="108"/>
      <c r="EB187" s="108"/>
      <c r="EC187" s="108"/>
      <c r="ED187" s="108"/>
      <c r="EE187" s="108"/>
      <c r="EF187" s="108"/>
      <c r="EG187" s="108"/>
      <c r="EH187" s="108"/>
      <c r="EI187" s="108"/>
      <c r="EJ187" s="108"/>
      <c r="EK187" s="108"/>
      <c r="EL187" s="108"/>
      <c r="EM187" s="108"/>
      <c r="EN187" s="108"/>
      <c r="EO187" s="108"/>
      <c r="EP187" s="108"/>
      <c r="EQ187" s="108"/>
      <c r="ER187" s="108"/>
      <c r="ES187" s="108"/>
      <c r="ET187" s="108"/>
      <c r="EU187" s="108"/>
      <c r="EV187" s="108"/>
      <c r="EW187" s="108"/>
      <c r="EX187" s="108"/>
      <c r="EY187" s="108"/>
      <c r="EZ187" s="108"/>
      <c r="FA187" s="108"/>
      <c r="FB187" s="108"/>
      <c r="FC187" s="108"/>
      <c r="FD187" s="108"/>
      <c r="FE187" s="108"/>
      <c r="FF187" s="108"/>
      <c r="FG187" s="108"/>
      <c r="FH187" s="108"/>
      <c r="FI187" s="108"/>
      <c r="FJ187" s="108"/>
      <c r="FK187" s="108"/>
      <c r="FL187" s="108"/>
      <c r="FM187" s="108"/>
      <c r="FN187" s="108"/>
      <c r="FO187" s="108"/>
      <c r="FP187" s="108"/>
      <c r="FQ187" s="108"/>
      <c r="FR187" s="108"/>
      <c r="FS187" s="108"/>
      <c r="FT187" s="108"/>
      <c r="FU187" s="108"/>
      <c r="FV187" s="108"/>
      <c r="FW187" s="108"/>
      <c r="FX187" s="108"/>
      <c r="FY187" s="108"/>
      <c r="FZ187" s="108"/>
      <c r="GA187" s="108"/>
      <c r="GB187" s="108"/>
      <c r="GC187" s="108"/>
      <c r="GD187" s="108"/>
      <c r="GE187" s="108"/>
      <c r="GF187" s="108"/>
      <c r="GG187" s="108"/>
      <c r="GH187" s="108"/>
      <c r="GI187" s="108"/>
      <c r="GJ187" s="108"/>
      <c r="GK187" s="108"/>
      <c r="GL187" s="108"/>
      <c r="GM187" s="108"/>
      <c r="GN187" s="108"/>
      <c r="GO187" s="108"/>
      <c r="GP187" s="108"/>
      <c r="GQ187" s="108"/>
      <c r="GR187" s="108"/>
      <c r="GS187" s="108"/>
      <c r="GT187" s="108"/>
      <c r="GU187" s="108"/>
      <c r="GV187" s="108"/>
      <c r="GW187" s="108"/>
      <c r="GX187" s="108"/>
      <c r="GY187" s="108"/>
      <c r="GZ187" s="108"/>
      <c r="HA187" s="108"/>
      <c r="HB187" s="108"/>
      <c r="HC187" s="108"/>
      <c r="HD187" s="108"/>
      <c r="HE187" s="108"/>
      <c r="HF187" s="108"/>
      <c r="HG187" s="108"/>
      <c r="HH187" s="108"/>
      <c r="HI187" s="108"/>
      <c r="HJ187" s="108"/>
      <c r="HK187" s="108"/>
      <c r="HL187" s="108"/>
      <c r="HM187" s="108"/>
      <c r="HN187" s="108"/>
      <c r="HO187" s="108"/>
      <c r="HP187" s="108"/>
      <c r="HQ187" s="108"/>
      <c r="HR187" s="108"/>
      <c r="HS187" s="108"/>
      <c r="HT187" s="108"/>
      <c r="HU187" s="108"/>
      <c r="HV187" s="108"/>
      <c r="HW187" s="108"/>
      <c r="HX187" s="108"/>
      <c r="HY187" s="108"/>
      <c r="HZ187" s="108"/>
      <c r="IA187" s="108"/>
      <c r="IB187" s="108"/>
      <c r="IC187" s="108"/>
      <c r="ID187" s="108"/>
      <c r="IE187" s="108"/>
      <c r="IF187" s="108"/>
      <c r="IG187" s="108"/>
      <c r="IH187" s="108"/>
      <c r="II187" s="108"/>
      <c r="IJ187" s="108"/>
      <c r="IK187" s="108"/>
      <c r="IL187" s="108"/>
      <c r="IM187" s="108"/>
      <c r="IN187" s="108"/>
      <c r="IO187" s="108"/>
      <c r="IP187" s="108"/>
      <c r="IQ187" s="108"/>
      <c r="IR187" s="108"/>
      <c r="IS187" s="108"/>
      <c r="IT187" s="108"/>
      <c r="IU187" s="108"/>
      <c r="IV187" s="108"/>
      <c r="IW187" s="108"/>
      <c r="IX187" s="108"/>
      <c r="IY187" s="108"/>
      <c r="IZ187" s="108"/>
    </row>
    <row r="188" spans="1:260" s="111" customFormat="1" ht="20.100000000000001" customHeight="1">
      <c r="A188" s="42" t="s">
        <v>152</v>
      </c>
      <c r="B188" s="27" t="s">
        <v>151</v>
      </c>
      <c r="C188" s="30">
        <v>50</v>
      </c>
      <c r="D188" s="27" t="s">
        <v>149</v>
      </c>
      <c r="E188" s="442"/>
      <c r="F188" s="443">
        <f t="shared" si="45"/>
        <v>0</v>
      </c>
      <c r="G188" s="33">
        <v>894</v>
      </c>
      <c r="H188" s="33">
        <f t="shared" si="46"/>
        <v>44700</v>
      </c>
      <c r="I188" s="33"/>
      <c r="J188" s="33"/>
      <c r="K188" s="28">
        <f t="shared" si="51"/>
        <v>894</v>
      </c>
      <c r="L188" s="26">
        <f t="shared" si="47"/>
        <v>44700</v>
      </c>
      <c r="M188" s="53" t="s">
        <v>43</v>
      </c>
      <c r="N188" s="386">
        <f t="shared" si="50"/>
        <v>44700</v>
      </c>
      <c r="O188" s="444">
        <f t="shared" si="48"/>
        <v>2.0000000000000001E-4</v>
      </c>
      <c r="P188" s="54"/>
      <c r="Q188" s="53"/>
      <c r="R188" s="387"/>
      <c r="S188" s="388">
        <f t="shared" si="49"/>
        <v>44700</v>
      </c>
      <c r="T188" s="108"/>
      <c r="U188" s="108"/>
      <c r="V188" s="108"/>
      <c r="W188" s="108"/>
      <c r="X188" s="108"/>
      <c r="Y188" s="108"/>
      <c r="Z188" s="108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8"/>
      <c r="AL188" s="108"/>
      <c r="AM188" s="108"/>
      <c r="AN188" s="108"/>
      <c r="AO188" s="108"/>
      <c r="AP188" s="108"/>
      <c r="AQ188" s="108"/>
      <c r="AR188" s="108"/>
      <c r="AS188" s="108"/>
      <c r="AT188" s="108"/>
      <c r="AU188" s="108"/>
      <c r="AV188" s="108"/>
      <c r="AW188" s="108"/>
      <c r="AX188" s="108"/>
      <c r="AY188" s="108"/>
      <c r="AZ188" s="108"/>
      <c r="BA188" s="108"/>
      <c r="BB188" s="108"/>
      <c r="BC188" s="108"/>
      <c r="BD188" s="108"/>
      <c r="BE188" s="108"/>
      <c r="BF188" s="108"/>
      <c r="BG188" s="108"/>
      <c r="BH188" s="108"/>
      <c r="BI188" s="108"/>
      <c r="BJ188" s="108"/>
      <c r="BK188" s="108"/>
      <c r="BL188" s="108"/>
      <c r="BM188" s="108"/>
      <c r="BN188" s="108"/>
      <c r="BO188" s="108"/>
      <c r="BP188" s="108"/>
      <c r="BQ188" s="108"/>
      <c r="BR188" s="108"/>
      <c r="BS188" s="108"/>
      <c r="BT188" s="108"/>
      <c r="BU188" s="108"/>
      <c r="BV188" s="108"/>
      <c r="BW188" s="108"/>
      <c r="BX188" s="108"/>
      <c r="BY188" s="108"/>
      <c r="BZ188" s="108"/>
      <c r="CA188" s="108"/>
      <c r="CB188" s="108"/>
      <c r="CC188" s="108"/>
      <c r="CD188" s="108"/>
      <c r="CE188" s="108"/>
      <c r="CF188" s="108"/>
      <c r="CG188" s="108"/>
      <c r="CH188" s="108"/>
      <c r="CI188" s="108"/>
      <c r="CJ188" s="108"/>
      <c r="CK188" s="108"/>
      <c r="CL188" s="108"/>
      <c r="CM188" s="108"/>
      <c r="CN188" s="108"/>
      <c r="CO188" s="108"/>
      <c r="CP188" s="108"/>
      <c r="CQ188" s="108"/>
      <c r="CR188" s="108"/>
      <c r="CS188" s="108"/>
      <c r="CT188" s="108"/>
      <c r="CU188" s="108"/>
      <c r="CV188" s="108"/>
      <c r="CW188" s="108"/>
      <c r="CX188" s="108"/>
      <c r="CY188" s="108"/>
      <c r="CZ188" s="108"/>
      <c r="DA188" s="108"/>
      <c r="DB188" s="108"/>
      <c r="DC188" s="108"/>
      <c r="DD188" s="108"/>
      <c r="DE188" s="108"/>
      <c r="DF188" s="108"/>
      <c r="DG188" s="108"/>
      <c r="DH188" s="108"/>
      <c r="DI188" s="108"/>
      <c r="DJ188" s="108"/>
      <c r="DK188" s="108"/>
      <c r="DL188" s="108"/>
      <c r="DM188" s="108"/>
      <c r="DN188" s="108"/>
      <c r="DO188" s="108"/>
      <c r="DP188" s="108"/>
      <c r="DQ188" s="108"/>
      <c r="DR188" s="108"/>
      <c r="DS188" s="108"/>
      <c r="DT188" s="108"/>
      <c r="DU188" s="108"/>
      <c r="DV188" s="108"/>
      <c r="DW188" s="108"/>
      <c r="DX188" s="108"/>
      <c r="DY188" s="108"/>
      <c r="DZ188" s="108"/>
      <c r="EA188" s="108"/>
      <c r="EB188" s="108"/>
      <c r="EC188" s="108"/>
      <c r="ED188" s="108"/>
      <c r="EE188" s="108"/>
      <c r="EF188" s="108"/>
      <c r="EG188" s="108"/>
      <c r="EH188" s="108"/>
      <c r="EI188" s="108"/>
      <c r="EJ188" s="108"/>
      <c r="EK188" s="108"/>
      <c r="EL188" s="108"/>
      <c r="EM188" s="108"/>
      <c r="EN188" s="108"/>
      <c r="EO188" s="108"/>
      <c r="EP188" s="108"/>
      <c r="EQ188" s="108"/>
      <c r="ER188" s="108"/>
      <c r="ES188" s="108"/>
      <c r="ET188" s="108"/>
      <c r="EU188" s="108"/>
      <c r="EV188" s="108"/>
      <c r="EW188" s="108"/>
      <c r="EX188" s="108"/>
      <c r="EY188" s="108"/>
      <c r="EZ188" s="108"/>
      <c r="FA188" s="108"/>
      <c r="FB188" s="108"/>
      <c r="FC188" s="108"/>
      <c r="FD188" s="108"/>
      <c r="FE188" s="108"/>
      <c r="FF188" s="108"/>
      <c r="FG188" s="108"/>
      <c r="FH188" s="108"/>
      <c r="FI188" s="108"/>
      <c r="FJ188" s="108"/>
      <c r="FK188" s="108"/>
      <c r="FL188" s="108"/>
      <c r="FM188" s="108"/>
      <c r="FN188" s="108"/>
      <c r="FO188" s="108"/>
      <c r="FP188" s="108"/>
      <c r="FQ188" s="108"/>
      <c r="FR188" s="108"/>
      <c r="FS188" s="108"/>
      <c r="FT188" s="108"/>
      <c r="FU188" s="108"/>
      <c r="FV188" s="108"/>
      <c r="FW188" s="108"/>
      <c r="FX188" s="108"/>
      <c r="FY188" s="108"/>
      <c r="FZ188" s="108"/>
      <c r="GA188" s="108"/>
      <c r="GB188" s="108"/>
      <c r="GC188" s="108"/>
      <c r="GD188" s="108"/>
      <c r="GE188" s="108"/>
      <c r="GF188" s="108"/>
      <c r="GG188" s="108"/>
      <c r="GH188" s="108"/>
      <c r="GI188" s="108"/>
      <c r="GJ188" s="108"/>
      <c r="GK188" s="108"/>
      <c r="GL188" s="108"/>
      <c r="GM188" s="108"/>
      <c r="GN188" s="108"/>
      <c r="GO188" s="108"/>
      <c r="GP188" s="108"/>
      <c r="GQ188" s="108"/>
      <c r="GR188" s="108"/>
      <c r="GS188" s="108"/>
      <c r="GT188" s="108"/>
      <c r="GU188" s="108"/>
      <c r="GV188" s="108"/>
      <c r="GW188" s="108"/>
      <c r="GX188" s="108"/>
      <c r="GY188" s="108"/>
      <c r="GZ188" s="108"/>
      <c r="HA188" s="108"/>
      <c r="HB188" s="108"/>
      <c r="HC188" s="108"/>
      <c r="HD188" s="108"/>
      <c r="HE188" s="108"/>
      <c r="HF188" s="108"/>
      <c r="HG188" s="108"/>
      <c r="HH188" s="108"/>
      <c r="HI188" s="108"/>
      <c r="HJ188" s="108"/>
      <c r="HK188" s="108"/>
      <c r="HL188" s="108"/>
      <c r="HM188" s="108"/>
      <c r="HN188" s="108"/>
      <c r="HO188" s="108"/>
      <c r="HP188" s="108"/>
      <c r="HQ188" s="108"/>
      <c r="HR188" s="108"/>
      <c r="HS188" s="108"/>
      <c r="HT188" s="108"/>
      <c r="HU188" s="108"/>
      <c r="HV188" s="108"/>
      <c r="HW188" s="108"/>
      <c r="HX188" s="108"/>
      <c r="HY188" s="108"/>
      <c r="HZ188" s="108"/>
      <c r="IA188" s="108"/>
      <c r="IB188" s="108"/>
      <c r="IC188" s="108"/>
      <c r="ID188" s="108"/>
      <c r="IE188" s="108"/>
      <c r="IF188" s="108"/>
      <c r="IG188" s="108"/>
      <c r="IH188" s="108"/>
      <c r="II188" s="108"/>
      <c r="IJ188" s="108"/>
      <c r="IK188" s="108"/>
      <c r="IL188" s="108"/>
      <c r="IM188" s="108"/>
      <c r="IN188" s="108"/>
      <c r="IO188" s="108"/>
      <c r="IP188" s="108"/>
      <c r="IQ188" s="108"/>
      <c r="IR188" s="108"/>
      <c r="IS188" s="108"/>
      <c r="IT188" s="108"/>
      <c r="IU188" s="108"/>
      <c r="IV188" s="108"/>
      <c r="IW188" s="108"/>
      <c r="IX188" s="108"/>
      <c r="IY188" s="108"/>
      <c r="IZ188" s="108"/>
    </row>
    <row r="189" spans="1:260" s="111" customFormat="1" ht="20.100000000000001" customHeight="1">
      <c r="A189" s="42" t="s">
        <v>148</v>
      </c>
      <c r="B189" s="27" t="s">
        <v>153</v>
      </c>
      <c r="C189" s="30">
        <v>140</v>
      </c>
      <c r="D189" s="27" t="s">
        <v>149</v>
      </c>
      <c r="E189" s="442">
        <v>13733</v>
      </c>
      <c r="F189" s="443">
        <f t="shared" si="45"/>
        <v>1922620</v>
      </c>
      <c r="G189" s="33">
        <v>1016</v>
      </c>
      <c r="H189" s="33">
        <f t="shared" si="46"/>
        <v>142240</v>
      </c>
      <c r="I189" s="33"/>
      <c r="J189" s="33"/>
      <c r="K189" s="28">
        <f t="shared" si="51"/>
        <v>14749</v>
      </c>
      <c r="L189" s="26">
        <f t="shared" si="47"/>
        <v>2064860</v>
      </c>
      <c r="M189" s="53" t="s">
        <v>43</v>
      </c>
      <c r="N189" s="386">
        <f t="shared" si="50"/>
        <v>142240</v>
      </c>
      <c r="O189" s="444">
        <f t="shared" si="48"/>
        <v>5.9999999999999995E-4</v>
      </c>
      <c r="P189" s="54"/>
      <c r="Q189" s="53"/>
      <c r="R189" s="387"/>
      <c r="S189" s="388">
        <f t="shared" si="49"/>
        <v>142240</v>
      </c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  <c r="AN189" s="108"/>
      <c r="AO189" s="108"/>
      <c r="AP189" s="108"/>
      <c r="AQ189" s="108"/>
      <c r="AR189" s="108"/>
      <c r="AS189" s="108"/>
      <c r="AT189" s="108"/>
      <c r="AU189" s="108"/>
      <c r="AV189" s="108"/>
      <c r="AW189" s="108"/>
      <c r="AX189" s="108"/>
      <c r="AY189" s="108"/>
      <c r="AZ189" s="108"/>
      <c r="BA189" s="108"/>
      <c r="BB189" s="108"/>
      <c r="BC189" s="108"/>
      <c r="BD189" s="108"/>
      <c r="BE189" s="108"/>
      <c r="BF189" s="108"/>
      <c r="BG189" s="108"/>
      <c r="BH189" s="108"/>
      <c r="BI189" s="108"/>
      <c r="BJ189" s="108"/>
      <c r="BK189" s="108"/>
      <c r="BL189" s="108"/>
      <c r="BM189" s="108"/>
      <c r="BN189" s="108"/>
      <c r="BO189" s="108"/>
      <c r="BP189" s="108"/>
      <c r="BQ189" s="108"/>
      <c r="BR189" s="108"/>
      <c r="BS189" s="108"/>
      <c r="BT189" s="108"/>
      <c r="BU189" s="108"/>
      <c r="BV189" s="108"/>
      <c r="BW189" s="108"/>
      <c r="BX189" s="108"/>
      <c r="BY189" s="108"/>
      <c r="BZ189" s="108"/>
      <c r="CA189" s="108"/>
      <c r="CB189" s="108"/>
      <c r="CC189" s="108"/>
      <c r="CD189" s="108"/>
      <c r="CE189" s="108"/>
      <c r="CF189" s="108"/>
      <c r="CG189" s="108"/>
      <c r="CH189" s="108"/>
      <c r="CI189" s="108"/>
      <c r="CJ189" s="108"/>
      <c r="CK189" s="108"/>
      <c r="CL189" s="108"/>
      <c r="CM189" s="108"/>
      <c r="CN189" s="108"/>
      <c r="CO189" s="108"/>
      <c r="CP189" s="108"/>
      <c r="CQ189" s="108"/>
      <c r="CR189" s="108"/>
      <c r="CS189" s="108"/>
      <c r="CT189" s="108"/>
      <c r="CU189" s="108"/>
      <c r="CV189" s="108"/>
      <c r="CW189" s="108"/>
      <c r="CX189" s="108"/>
      <c r="CY189" s="108"/>
      <c r="CZ189" s="108"/>
      <c r="DA189" s="108"/>
      <c r="DB189" s="108"/>
      <c r="DC189" s="108"/>
      <c r="DD189" s="108"/>
      <c r="DE189" s="108"/>
      <c r="DF189" s="108"/>
      <c r="DG189" s="108"/>
      <c r="DH189" s="108"/>
      <c r="DI189" s="108"/>
      <c r="DJ189" s="108"/>
      <c r="DK189" s="108"/>
      <c r="DL189" s="108"/>
      <c r="DM189" s="108"/>
      <c r="DN189" s="108"/>
      <c r="DO189" s="108"/>
      <c r="DP189" s="108"/>
      <c r="DQ189" s="108"/>
      <c r="DR189" s="108"/>
      <c r="DS189" s="108"/>
      <c r="DT189" s="108"/>
      <c r="DU189" s="108"/>
      <c r="DV189" s="108"/>
      <c r="DW189" s="108"/>
      <c r="DX189" s="108"/>
      <c r="DY189" s="108"/>
      <c r="DZ189" s="108"/>
      <c r="EA189" s="108"/>
      <c r="EB189" s="108"/>
      <c r="EC189" s="108"/>
      <c r="ED189" s="108"/>
      <c r="EE189" s="108"/>
      <c r="EF189" s="108"/>
      <c r="EG189" s="108"/>
      <c r="EH189" s="108"/>
      <c r="EI189" s="108"/>
      <c r="EJ189" s="108"/>
      <c r="EK189" s="108"/>
      <c r="EL189" s="108"/>
      <c r="EM189" s="108"/>
      <c r="EN189" s="108"/>
      <c r="EO189" s="108"/>
      <c r="EP189" s="108"/>
      <c r="EQ189" s="108"/>
      <c r="ER189" s="108"/>
      <c r="ES189" s="108"/>
      <c r="ET189" s="108"/>
      <c r="EU189" s="108"/>
      <c r="EV189" s="108"/>
      <c r="EW189" s="108"/>
      <c r="EX189" s="108"/>
      <c r="EY189" s="108"/>
      <c r="EZ189" s="108"/>
      <c r="FA189" s="108"/>
      <c r="FB189" s="108"/>
      <c r="FC189" s="108"/>
      <c r="FD189" s="108"/>
      <c r="FE189" s="108"/>
      <c r="FF189" s="108"/>
      <c r="FG189" s="108"/>
      <c r="FH189" s="108"/>
      <c r="FI189" s="108"/>
      <c r="FJ189" s="108"/>
      <c r="FK189" s="108"/>
      <c r="FL189" s="108"/>
      <c r="FM189" s="108"/>
      <c r="FN189" s="108"/>
      <c r="FO189" s="108"/>
      <c r="FP189" s="108"/>
      <c r="FQ189" s="108"/>
      <c r="FR189" s="108"/>
      <c r="FS189" s="108"/>
      <c r="FT189" s="108"/>
      <c r="FU189" s="108"/>
      <c r="FV189" s="108"/>
      <c r="FW189" s="108"/>
      <c r="FX189" s="108"/>
      <c r="FY189" s="108"/>
      <c r="FZ189" s="108"/>
      <c r="GA189" s="108"/>
      <c r="GB189" s="108"/>
      <c r="GC189" s="108"/>
      <c r="GD189" s="108"/>
      <c r="GE189" s="108"/>
      <c r="GF189" s="108"/>
      <c r="GG189" s="108"/>
      <c r="GH189" s="108"/>
      <c r="GI189" s="108"/>
      <c r="GJ189" s="108"/>
      <c r="GK189" s="108"/>
      <c r="GL189" s="108"/>
      <c r="GM189" s="108"/>
      <c r="GN189" s="108"/>
      <c r="GO189" s="108"/>
      <c r="GP189" s="108"/>
      <c r="GQ189" s="108"/>
      <c r="GR189" s="108"/>
      <c r="GS189" s="108"/>
      <c r="GT189" s="108"/>
      <c r="GU189" s="108"/>
      <c r="GV189" s="108"/>
      <c r="GW189" s="108"/>
      <c r="GX189" s="108"/>
      <c r="GY189" s="108"/>
      <c r="GZ189" s="108"/>
      <c r="HA189" s="108"/>
      <c r="HB189" s="108"/>
      <c r="HC189" s="108"/>
      <c r="HD189" s="108"/>
      <c r="HE189" s="108"/>
      <c r="HF189" s="108"/>
      <c r="HG189" s="108"/>
      <c r="HH189" s="108"/>
      <c r="HI189" s="108"/>
      <c r="HJ189" s="108"/>
      <c r="HK189" s="108"/>
      <c r="HL189" s="108"/>
      <c r="HM189" s="108"/>
      <c r="HN189" s="108"/>
      <c r="HO189" s="108"/>
      <c r="HP189" s="108"/>
      <c r="HQ189" s="108"/>
      <c r="HR189" s="108"/>
      <c r="HS189" s="108"/>
      <c r="HT189" s="108"/>
      <c r="HU189" s="108"/>
      <c r="HV189" s="108"/>
      <c r="HW189" s="108"/>
      <c r="HX189" s="108"/>
      <c r="HY189" s="108"/>
      <c r="HZ189" s="108"/>
      <c r="IA189" s="108"/>
      <c r="IB189" s="108"/>
      <c r="IC189" s="108"/>
      <c r="ID189" s="108"/>
      <c r="IE189" s="108"/>
      <c r="IF189" s="108"/>
      <c r="IG189" s="108"/>
      <c r="IH189" s="108"/>
      <c r="II189" s="108"/>
      <c r="IJ189" s="108"/>
      <c r="IK189" s="108"/>
      <c r="IL189" s="108"/>
      <c r="IM189" s="108"/>
      <c r="IN189" s="108"/>
      <c r="IO189" s="108"/>
      <c r="IP189" s="108"/>
      <c r="IQ189" s="108"/>
      <c r="IR189" s="108"/>
      <c r="IS189" s="108"/>
      <c r="IT189" s="108"/>
      <c r="IU189" s="108"/>
      <c r="IV189" s="108"/>
      <c r="IW189" s="108"/>
      <c r="IX189" s="108"/>
      <c r="IY189" s="108"/>
      <c r="IZ189" s="108"/>
    </row>
    <row r="190" spans="1:260" s="111" customFormat="1" ht="20.100000000000001" customHeight="1">
      <c r="A190" s="42" t="s">
        <v>152</v>
      </c>
      <c r="B190" s="27" t="s">
        <v>153</v>
      </c>
      <c r="C190" s="30">
        <v>140</v>
      </c>
      <c r="D190" s="27" t="s">
        <v>149</v>
      </c>
      <c r="E190" s="442"/>
      <c r="F190" s="443">
        <f t="shared" si="45"/>
        <v>0</v>
      </c>
      <c r="G190" s="33">
        <v>507</v>
      </c>
      <c r="H190" s="33">
        <f t="shared" si="46"/>
        <v>70980</v>
      </c>
      <c r="I190" s="33"/>
      <c r="J190" s="33"/>
      <c r="K190" s="28">
        <f t="shared" si="51"/>
        <v>507</v>
      </c>
      <c r="L190" s="26">
        <f t="shared" si="47"/>
        <v>70980</v>
      </c>
      <c r="M190" s="53" t="s">
        <v>43</v>
      </c>
      <c r="N190" s="386">
        <f t="shared" si="50"/>
        <v>70980</v>
      </c>
      <c r="O190" s="444">
        <f t="shared" si="48"/>
        <v>2.9999999999999997E-4</v>
      </c>
      <c r="P190" s="54"/>
      <c r="Q190" s="53"/>
      <c r="R190" s="387"/>
      <c r="S190" s="388">
        <f t="shared" si="49"/>
        <v>70980</v>
      </c>
      <c r="T190" s="108"/>
      <c r="U190" s="108"/>
      <c r="V190" s="108"/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  <c r="AN190" s="108"/>
      <c r="AO190" s="108"/>
      <c r="AP190" s="108"/>
      <c r="AQ190" s="108"/>
      <c r="AR190" s="108"/>
      <c r="AS190" s="108"/>
      <c r="AT190" s="108"/>
      <c r="AU190" s="108"/>
      <c r="AV190" s="108"/>
      <c r="AW190" s="108"/>
      <c r="AX190" s="108"/>
      <c r="AY190" s="108"/>
      <c r="AZ190" s="108"/>
      <c r="BA190" s="108"/>
      <c r="BB190" s="108"/>
      <c r="BC190" s="108"/>
      <c r="BD190" s="108"/>
      <c r="BE190" s="108"/>
      <c r="BF190" s="108"/>
      <c r="BG190" s="108"/>
      <c r="BH190" s="108"/>
      <c r="BI190" s="108"/>
      <c r="BJ190" s="108"/>
      <c r="BK190" s="108"/>
      <c r="BL190" s="108"/>
      <c r="BM190" s="108"/>
      <c r="BN190" s="108"/>
      <c r="BO190" s="108"/>
      <c r="BP190" s="108"/>
      <c r="BQ190" s="108"/>
      <c r="BR190" s="108"/>
      <c r="BS190" s="108"/>
      <c r="BT190" s="108"/>
      <c r="BU190" s="108"/>
      <c r="BV190" s="108"/>
      <c r="BW190" s="108"/>
      <c r="BX190" s="108"/>
      <c r="BY190" s="108"/>
      <c r="BZ190" s="108"/>
      <c r="CA190" s="108"/>
      <c r="CB190" s="108"/>
      <c r="CC190" s="108"/>
      <c r="CD190" s="108"/>
      <c r="CE190" s="108"/>
      <c r="CF190" s="108"/>
      <c r="CG190" s="108"/>
      <c r="CH190" s="108"/>
      <c r="CI190" s="108"/>
      <c r="CJ190" s="108"/>
      <c r="CK190" s="108"/>
      <c r="CL190" s="108"/>
      <c r="CM190" s="108"/>
      <c r="CN190" s="108"/>
      <c r="CO190" s="108"/>
      <c r="CP190" s="108"/>
      <c r="CQ190" s="108"/>
      <c r="CR190" s="108"/>
      <c r="CS190" s="108"/>
      <c r="CT190" s="108"/>
      <c r="CU190" s="108"/>
      <c r="CV190" s="108"/>
      <c r="CW190" s="108"/>
      <c r="CX190" s="108"/>
      <c r="CY190" s="108"/>
      <c r="CZ190" s="108"/>
      <c r="DA190" s="108"/>
      <c r="DB190" s="108"/>
      <c r="DC190" s="108"/>
      <c r="DD190" s="108"/>
      <c r="DE190" s="108"/>
      <c r="DF190" s="108"/>
      <c r="DG190" s="108"/>
      <c r="DH190" s="108"/>
      <c r="DI190" s="108"/>
      <c r="DJ190" s="108"/>
      <c r="DK190" s="108"/>
      <c r="DL190" s="108"/>
      <c r="DM190" s="108"/>
      <c r="DN190" s="108"/>
      <c r="DO190" s="108"/>
      <c r="DP190" s="108"/>
      <c r="DQ190" s="108"/>
      <c r="DR190" s="108"/>
      <c r="DS190" s="108"/>
      <c r="DT190" s="108"/>
      <c r="DU190" s="108"/>
      <c r="DV190" s="108"/>
      <c r="DW190" s="108"/>
      <c r="DX190" s="108"/>
      <c r="DY190" s="108"/>
      <c r="DZ190" s="108"/>
      <c r="EA190" s="108"/>
      <c r="EB190" s="108"/>
      <c r="EC190" s="108"/>
      <c r="ED190" s="108"/>
      <c r="EE190" s="108"/>
      <c r="EF190" s="108"/>
      <c r="EG190" s="108"/>
      <c r="EH190" s="108"/>
      <c r="EI190" s="108"/>
      <c r="EJ190" s="108"/>
      <c r="EK190" s="108"/>
      <c r="EL190" s="108"/>
      <c r="EM190" s="108"/>
      <c r="EN190" s="108"/>
      <c r="EO190" s="108"/>
      <c r="EP190" s="108"/>
      <c r="EQ190" s="108"/>
      <c r="ER190" s="108"/>
      <c r="ES190" s="108"/>
      <c r="ET190" s="108"/>
      <c r="EU190" s="108"/>
      <c r="EV190" s="108"/>
      <c r="EW190" s="108"/>
      <c r="EX190" s="108"/>
      <c r="EY190" s="108"/>
      <c r="EZ190" s="108"/>
      <c r="FA190" s="108"/>
      <c r="FB190" s="108"/>
      <c r="FC190" s="108"/>
      <c r="FD190" s="108"/>
      <c r="FE190" s="108"/>
      <c r="FF190" s="108"/>
      <c r="FG190" s="108"/>
      <c r="FH190" s="108"/>
      <c r="FI190" s="108"/>
      <c r="FJ190" s="108"/>
      <c r="FK190" s="108"/>
      <c r="FL190" s="108"/>
      <c r="FM190" s="108"/>
      <c r="FN190" s="108"/>
      <c r="FO190" s="108"/>
      <c r="FP190" s="108"/>
      <c r="FQ190" s="108"/>
      <c r="FR190" s="108"/>
      <c r="FS190" s="108"/>
      <c r="FT190" s="108"/>
      <c r="FU190" s="108"/>
      <c r="FV190" s="108"/>
      <c r="FW190" s="108"/>
      <c r="FX190" s="108"/>
      <c r="FY190" s="108"/>
      <c r="FZ190" s="108"/>
      <c r="GA190" s="108"/>
      <c r="GB190" s="108"/>
      <c r="GC190" s="108"/>
      <c r="GD190" s="108"/>
      <c r="GE190" s="108"/>
      <c r="GF190" s="108"/>
      <c r="GG190" s="108"/>
      <c r="GH190" s="108"/>
      <c r="GI190" s="108"/>
      <c r="GJ190" s="108"/>
      <c r="GK190" s="108"/>
      <c r="GL190" s="108"/>
      <c r="GM190" s="108"/>
      <c r="GN190" s="108"/>
      <c r="GO190" s="108"/>
      <c r="GP190" s="108"/>
      <c r="GQ190" s="108"/>
      <c r="GR190" s="108"/>
      <c r="GS190" s="108"/>
      <c r="GT190" s="108"/>
      <c r="GU190" s="108"/>
      <c r="GV190" s="108"/>
      <c r="GW190" s="108"/>
      <c r="GX190" s="108"/>
      <c r="GY190" s="108"/>
      <c r="GZ190" s="108"/>
      <c r="HA190" s="108"/>
      <c r="HB190" s="108"/>
      <c r="HC190" s="108"/>
      <c r="HD190" s="108"/>
      <c r="HE190" s="108"/>
      <c r="HF190" s="108"/>
      <c r="HG190" s="108"/>
      <c r="HH190" s="108"/>
      <c r="HI190" s="108"/>
      <c r="HJ190" s="108"/>
      <c r="HK190" s="108"/>
      <c r="HL190" s="108"/>
      <c r="HM190" s="108"/>
      <c r="HN190" s="108"/>
      <c r="HO190" s="108"/>
      <c r="HP190" s="108"/>
      <c r="HQ190" s="108"/>
      <c r="HR190" s="108"/>
      <c r="HS190" s="108"/>
      <c r="HT190" s="108"/>
      <c r="HU190" s="108"/>
      <c r="HV190" s="108"/>
      <c r="HW190" s="108"/>
      <c r="HX190" s="108"/>
      <c r="HY190" s="108"/>
      <c r="HZ190" s="108"/>
      <c r="IA190" s="108"/>
      <c r="IB190" s="108"/>
      <c r="IC190" s="108"/>
      <c r="ID190" s="108"/>
      <c r="IE190" s="108"/>
      <c r="IF190" s="108"/>
      <c r="IG190" s="108"/>
      <c r="IH190" s="108"/>
      <c r="II190" s="108"/>
      <c r="IJ190" s="108"/>
      <c r="IK190" s="108"/>
      <c r="IL190" s="108"/>
      <c r="IM190" s="108"/>
      <c r="IN190" s="108"/>
      <c r="IO190" s="108"/>
      <c r="IP190" s="108"/>
      <c r="IQ190" s="108"/>
      <c r="IR190" s="108"/>
      <c r="IS190" s="108"/>
      <c r="IT190" s="108"/>
      <c r="IU190" s="108"/>
      <c r="IV190" s="108"/>
      <c r="IW190" s="108"/>
      <c r="IX190" s="108"/>
      <c r="IY190" s="108"/>
      <c r="IZ190" s="108"/>
    </row>
    <row r="191" spans="1:260" s="111" customFormat="1" ht="20.100000000000001" customHeight="1">
      <c r="A191" s="42" t="s">
        <v>148</v>
      </c>
      <c r="B191" s="27" t="s">
        <v>154</v>
      </c>
      <c r="C191" s="30">
        <v>60</v>
      </c>
      <c r="D191" s="27" t="s">
        <v>149</v>
      </c>
      <c r="E191" s="442">
        <v>6409</v>
      </c>
      <c r="F191" s="443">
        <f t="shared" si="45"/>
        <v>384540</v>
      </c>
      <c r="G191" s="33">
        <v>816</v>
      </c>
      <c r="H191" s="33">
        <f t="shared" si="46"/>
        <v>48960</v>
      </c>
      <c r="I191" s="33"/>
      <c r="J191" s="33"/>
      <c r="K191" s="28">
        <f t="shared" si="51"/>
        <v>7225</v>
      </c>
      <c r="L191" s="26">
        <f t="shared" si="47"/>
        <v>433500</v>
      </c>
      <c r="M191" s="53" t="s">
        <v>43</v>
      </c>
      <c r="N191" s="386">
        <f t="shared" si="50"/>
        <v>48960</v>
      </c>
      <c r="O191" s="444">
        <f t="shared" si="48"/>
        <v>2.0000000000000001E-4</v>
      </c>
      <c r="P191" s="54"/>
      <c r="Q191" s="53"/>
      <c r="R191" s="387"/>
      <c r="S191" s="388">
        <f t="shared" si="49"/>
        <v>48960</v>
      </c>
      <c r="T191" s="108"/>
      <c r="U191" s="108"/>
      <c r="V191" s="108"/>
      <c r="W191" s="108"/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  <c r="AN191" s="108"/>
      <c r="AO191" s="108"/>
      <c r="AP191" s="108"/>
      <c r="AQ191" s="108"/>
      <c r="AR191" s="108"/>
      <c r="AS191" s="108"/>
      <c r="AT191" s="108"/>
      <c r="AU191" s="108"/>
      <c r="AV191" s="108"/>
      <c r="AW191" s="108"/>
      <c r="AX191" s="108"/>
      <c r="AY191" s="108"/>
      <c r="AZ191" s="108"/>
      <c r="BA191" s="108"/>
      <c r="BB191" s="108"/>
      <c r="BC191" s="108"/>
      <c r="BD191" s="108"/>
      <c r="BE191" s="108"/>
      <c r="BF191" s="108"/>
      <c r="BG191" s="108"/>
      <c r="BH191" s="108"/>
      <c r="BI191" s="108"/>
      <c r="BJ191" s="108"/>
      <c r="BK191" s="108"/>
      <c r="BL191" s="108"/>
      <c r="BM191" s="108"/>
      <c r="BN191" s="108"/>
      <c r="BO191" s="108"/>
      <c r="BP191" s="108"/>
      <c r="BQ191" s="108"/>
      <c r="BR191" s="108"/>
      <c r="BS191" s="108"/>
      <c r="BT191" s="108"/>
      <c r="BU191" s="108"/>
      <c r="BV191" s="108"/>
      <c r="BW191" s="108"/>
      <c r="BX191" s="108"/>
      <c r="BY191" s="108"/>
      <c r="BZ191" s="108"/>
      <c r="CA191" s="108"/>
      <c r="CB191" s="108"/>
      <c r="CC191" s="108"/>
      <c r="CD191" s="108"/>
      <c r="CE191" s="108"/>
      <c r="CF191" s="108"/>
      <c r="CG191" s="108"/>
      <c r="CH191" s="108"/>
      <c r="CI191" s="108"/>
      <c r="CJ191" s="108"/>
      <c r="CK191" s="108"/>
      <c r="CL191" s="108"/>
      <c r="CM191" s="108"/>
      <c r="CN191" s="108"/>
      <c r="CO191" s="108"/>
      <c r="CP191" s="108"/>
      <c r="CQ191" s="108"/>
      <c r="CR191" s="108"/>
      <c r="CS191" s="108"/>
      <c r="CT191" s="108"/>
      <c r="CU191" s="108"/>
      <c r="CV191" s="108"/>
      <c r="CW191" s="108"/>
      <c r="CX191" s="108"/>
      <c r="CY191" s="108"/>
      <c r="CZ191" s="108"/>
      <c r="DA191" s="108"/>
      <c r="DB191" s="108"/>
      <c r="DC191" s="108"/>
      <c r="DD191" s="108"/>
      <c r="DE191" s="108"/>
      <c r="DF191" s="108"/>
      <c r="DG191" s="108"/>
      <c r="DH191" s="108"/>
      <c r="DI191" s="108"/>
      <c r="DJ191" s="108"/>
      <c r="DK191" s="108"/>
      <c r="DL191" s="108"/>
      <c r="DM191" s="108"/>
      <c r="DN191" s="108"/>
      <c r="DO191" s="108"/>
      <c r="DP191" s="108"/>
      <c r="DQ191" s="108"/>
      <c r="DR191" s="108"/>
      <c r="DS191" s="108"/>
      <c r="DT191" s="108"/>
      <c r="DU191" s="108"/>
      <c r="DV191" s="108"/>
      <c r="DW191" s="108"/>
      <c r="DX191" s="108"/>
      <c r="DY191" s="108"/>
      <c r="DZ191" s="108"/>
      <c r="EA191" s="108"/>
      <c r="EB191" s="108"/>
      <c r="EC191" s="108"/>
      <c r="ED191" s="108"/>
      <c r="EE191" s="108"/>
      <c r="EF191" s="108"/>
      <c r="EG191" s="108"/>
      <c r="EH191" s="108"/>
      <c r="EI191" s="108"/>
      <c r="EJ191" s="108"/>
      <c r="EK191" s="108"/>
      <c r="EL191" s="108"/>
      <c r="EM191" s="108"/>
      <c r="EN191" s="108"/>
      <c r="EO191" s="108"/>
      <c r="EP191" s="108"/>
      <c r="EQ191" s="108"/>
      <c r="ER191" s="108"/>
      <c r="ES191" s="108"/>
      <c r="ET191" s="108"/>
      <c r="EU191" s="108"/>
      <c r="EV191" s="108"/>
      <c r="EW191" s="108"/>
      <c r="EX191" s="108"/>
      <c r="EY191" s="108"/>
      <c r="EZ191" s="108"/>
      <c r="FA191" s="108"/>
      <c r="FB191" s="108"/>
      <c r="FC191" s="108"/>
      <c r="FD191" s="108"/>
      <c r="FE191" s="108"/>
      <c r="FF191" s="108"/>
      <c r="FG191" s="108"/>
      <c r="FH191" s="108"/>
      <c r="FI191" s="108"/>
      <c r="FJ191" s="108"/>
      <c r="FK191" s="108"/>
      <c r="FL191" s="108"/>
      <c r="FM191" s="108"/>
      <c r="FN191" s="108"/>
      <c r="FO191" s="108"/>
      <c r="FP191" s="108"/>
      <c r="FQ191" s="108"/>
      <c r="FR191" s="108"/>
      <c r="FS191" s="108"/>
      <c r="FT191" s="108"/>
      <c r="FU191" s="108"/>
      <c r="FV191" s="108"/>
      <c r="FW191" s="108"/>
      <c r="FX191" s="108"/>
      <c r="FY191" s="108"/>
      <c r="FZ191" s="108"/>
      <c r="GA191" s="108"/>
      <c r="GB191" s="108"/>
      <c r="GC191" s="108"/>
      <c r="GD191" s="108"/>
      <c r="GE191" s="108"/>
      <c r="GF191" s="108"/>
      <c r="GG191" s="108"/>
      <c r="GH191" s="108"/>
      <c r="GI191" s="108"/>
      <c r="GJ191" s="108"/>
      <c r="GK191" s="108"/>
      <c r="GL191" s="108"/>
      <c r="GM191" s="108"/>
      <c r="GN191" s="108"/>
      <c r="GO191" s="108"/>
      <c r="GP191" s="108"/>
      <c r="GQ191" s="108"/>
      <c r="GR191" s="108"/>
      <c r="GS191" s="108"/>
      <c r="GT191" s="108"/>
      <c r="GU191" s="108"/>
      <c r="GV191" s="108"/>
      <c r="GW191" s="108"/>
      <c r="GX191" s="108"/>
      <c r="GY191" s="108"/>
      <c r="GZ191" s="108"/>
      <c r="HA191" s="108"/>
      <c r="HB191" s="108"/>
      <c r="HC191" s="108"/>
      <c r="HD191" s="108"/>
      <c r="HE191" s="108"/>
      <c r="HF191" s="108"/>
      <c r="HG191" s="108"/>
      <c r="HH191" s="108"/>
      <c r="HI191" s="108"/>
      <c r="HJ191" s="108"/>
      <c r="HK191" s="108"/>
      <c r="HL191" s="108"/>
      <c r="HM191" s="108"/>
      <c r="HN191" s="108"/>
      <c r="HO191" s="108"/>
      <c r="HP191" s="108"/>
      <c r="HQ191" s="108"/>
      <c r="HR191" s="108"/>
      <c r="HS191" s="108"/>
      <c r="HT191" s="108"/>
      <c r="HU191" s="108"/>
      <c r="HV191" s="108"/>
      <c r="HW191" s="108"/>
      <c r="HX191" s="108"/>
      <c r="HY191" s="108"/>
      <c r="HZ191" s="108"/>
      <c r="IA191" s="108"/>
      <c r="IB191" s="108"/>
      <c r="IC191" s="108"/>
      <c r="ID191" s="108"/>
      <c r="IE191" s="108"/>
      <c r="IF191" s="108"/>
      <c r="IG191" s="108"/>
      <c r="IH191" s="108"/>
      <c r="II191" s="108"/>
      <c r="IJ191" s="108"/>
      <c r="IK191" s="108"/>
      <c r="IL191" s="108"/>
      <c r="IM191" s="108"/>
      <c r="IN191" s="108"/>
      <c r="IO191" s="108"/>
      <c r="IP191" s="108"/>
      <c r="IQ191" s="108"/>
      <c r="IR191" s="108"/>
      <c r="IS191" s="108"/>
      <c r="IT191" s="108"/>
      <c r="IU191" s="108"/>
      <c r="IV191" s="108"/>
      <c r="IW191" s="108"/>
      <c r="IX191" s="108"/>
      <c r="IY191" s="108"/>
      <c r="IZ191" s="108"/>
    </row>
    <row r="192" spans="1:260" s="111" customFormat="1" ht="20.100000000000001" customHeight="1">
      <c r="A192" s="42" t="s">
        <v>152</v>
      </c>
      <c r="B192" s="27" t="s">
        <v>154</v>
      </c>
      <c r="C192" s="30">
        <v>60</v>
      </c>
      <c r="D192" s="27" t="s">
        <v>149</v>
      </c>
      <c r="E192" s="442"/>
      <c r="F192" s="443">
        <f t="shared" si="45"/>
        <v>0</v>
      </c>
      <c r="G192" s="33">
        <v>408</v>
      </c>
      <c r="H192" s="33">
        <f t="shared" si="46"/>
        <v>24480</v>
      </c>
      <c r="I192" s="33"/>
      <c r="J192" s="33"/>
      <c r="K192" s="28">
        <f t="shared" si="51"/>
        <v>408</v>
      </c>
      <c r="L192" s="26">
        <f t="shared" si="47"/>
        <v>24480</v>
      </c>
      <c r="M192" s="53" t="s">
        <v>43</v>
      </c>
      <c r="N192" s="386">
        <f t="shared" si="50"/>
        <v>24480</v>
      </c>
      <c r="O192" s="444">
        <f t="shared" si="48"/>
        <v>1E-4</v>
      </c>
      <c r="P192" s="54"/>
      <c r="Q192" s="53"/>
      <c r="R192" s="387"/>
      <c r="S192" s="388">
        <f t="shared" si="49"/>
        <v>24480</v>
      </c>
      <c r="T192" s="108"/>
      <c r="U192" s="108"/>
      <c r="V192" s="108"/>
      <c r="W192" s="108"/>
      <c r="X192" s="108"/>
      <c r="Y192" s="108"/>
      <c r="Z192" s="108"/>
      <c r="AA192" s="108"/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8"/>
      <c r="AL192" s="108"/>
      <c r="AM192" s="108"/>
      <c r="AN192" s="108"/>
      <c r="AO192" s="108"/>
      <c r="AP192" s="108"/>
      <c r="AQ192" s="108"/>
      <c r="AR192" s="108"/>
      <c r="AS192" s="108"/>
      <c r="AT192" s="108"/>
      <c r="AU192" s="108"/>
      <c r="AV192" s="108"/>
      <c r="AW192" s="108"/>
      <c r="AX192" s="108"/>
      <c r="AY192" s="108"/>
      <c r="AZ192" s="108"/>
      <c r="BA192" s="108"/>
      <c r="BB192" s="108"/>
      <c r="BC192" s="108"/>
      <c r="BD192" s="108"/>
      <c r="BE192" s="108"/>
      <c r="BF192" s="108"/>
      <c r="BG192" s="108"/>
      <c r="BH192" s="108"/>
      <c r="BI192" s="108"/>
      <c r="BJ192" s="108"/>
      <c r="BK192" s="108"/>
      <c r="BL192" s="108"/>
      <c r="BM192" s="108"/>
      <c r="BN192" s="108"/>
      <c r="BO192" s="108"/>
      <c r="BP192" s="108"/>
      <c r="BQ192" s="108"/>
      <c r="BR192" s="108"/>
      <c r="BS192" s="108"/>
      <c r="BT192" s="108"/>
      <c r="BU192" s="108"/>
      <c r="BV192" s="108"/>
      <c r="BW192" s="108"/>
      <c r="BX192" s="108"/>
      <c r="BY192" s="108"/>
      <c r="BZ192" s="108"/>
      <c r="CA192" s="108"/>
      <c r="CB192" s="108"/>
      <c r="CC192" s="108"/>
      <c r="CD192" s="108"/>
      <c r="CE192" s="108"/>
      <c r="CF192" s="108"/>
      <c r="CG192" s="108"/>
      <c r="CH192" s="108"/>
      <c r="CI192" s="108"/>
      <c r="CJ192" s="108"/>
      <c r="CK192" s="108"/>
      <c r="CL192" s="108"/>
      <c r="CM192" s="108"/>
      <c r="CN192" s="108"/>
      <c r="CO192" s="108"/>
      <c r="CP192" s="108"/>
      <c r="CQ192" s="108"/>
      <c r="CR192" s="108"/>
      <c r="CS192" s="108"/>
      <c r="CT192" s="108"/>
      <c r="CU192" s="108"/>
      <c r="CV192" s="108"/>
      <c r="CW192" s="108"/>
      <c r="CX192" s="108"/>
      <c r="CY192" s="108"/>
      <c r="CZ192" s="108"/>
      <c r="DA192" s="108"/>
      <c r="DB192" s="108"/>
      <c r="DC192" s="108"/>
      <c r="DD192" s="108"/>
      <c r="DE192" s="108"/>
      <c r="DF192" s="108"/>
      <c r="DG192" s="108"/>
      <c r="DH192" s="108"/>
      <c r="DI192" s="108"/>
      <c r="DJ192" s="108"/>
      <c r="DK192" s="108"/>
      <c r="DL192" s="108"/>
      <c r="DM192" s="108"/>
      <c r="DN192" s="108"/>
      <c r="DO192" s="108"/>
      <c r="DP192" s="108"/>
      <c r="DQ192" s="108"/>
      <c r="DR192" s="108"/>
      <c r="DS192" s="108"/>
      <c r="DT192" s="108"/>
      <c r="DU192" s="108"/>
      <c r="DV192" s="108"/>
      <c r="DW192" s="108"/>
      <c r="DX192" s="108"/>
      <c r="DY192" s="108"/>
      <c r="DZ192" s="108"/>
      <c r="EA192" s="108"/>
      <c r="EB192" s="108"/>
      <c r="EC192" s="108"/>
      <c r="ED192" s="108"/>
      <c r="EE192" s="108"/>
      <c r="EF192" s="108"/>
      <c r="EG192" s="108"/>
      <c r="EH192" s="108"/>
      <c r="EI192" s="108"/>
      <c r="EJ192" s="108"/>
      <c r="EK192" s="108"/>
      <c r="EL192" s="108"/>
      <c r="EM192" s="108"/>
      <c r="EN192" s="108"/>
      <c r="EO192" s="108"/>
      <c r="EP192" s="108"/>
      <c r="EQ192" s="108"/>
      <c r="ER192" s="108"/>
      <c r="ES192" s="108"/>
      <c r="ET192" s="108"/>
      <c r="EU192" s="108"/>
      <c r="EV192" s="108"/>
      <c r="EW192" s="108"/>
      <c r="EX192" s="108"/>
      <c r="EY192" s="108"/>
      <c r="EZ192" s="108"/>
      <c r="FA192" s="108"/>
      <c r="FB192" s="108"/>
      <c r="FC192" s="108"/>
      <c r="FD192" s="108"/>
      <c r="FE192" s="108"/>
      <c r="FF192" s="108"/>
      <c r="FG192" s="108"/>
      <c r="FH192" s="108"/>
      <c r="FI192" s="108"/>
      <c r="FJ192" s="108"/>
      <c r="FK192" s="108"/>
      <c r="FL192" s="108"/>
      <c r="FM192" s="108"/>
      <c r="FN192" s="108"/>
      <c r="FO192" s="108"/>
      <c r="FP192" s="108"/>
      <c r="FQ192" s="108"/>
      <c r="FR192" s="108"/>
      <c r="FS192" s="108"/>
      <c r="FT192" s="108"/>
      <c r="FU192" s="108"/>
      <c r="FV192" s="108"/>
      <c r="FW192" s="108"/>
      <c r="FX192" s="108"/>
      <c r="FY192" s="108"/>
      <c r="FZ192" s="108"/>
      <c r="GA192" s="108"/>
      <c r="GB192" s="108"/>
      <c r="GC192" s="108"/>
      <c r="GD192" s="108"/>
      <c r="GE192" s="108"/>
      <c r="GF192" s="108"/>
      <c r="GG192" s="108"/>
      <c r="GH192" s="108"/>
      <c r="GI192" s="108"/>
      <c r="GJ192" s="108"/>
      <c r="GK192" s="108"/>
      <c r="GL192" s="108"/>
      <c r="GM192" s="108"/>
      <c r="GN192" s="108"/>
      <c r="GO192" s="108"/>
      <c r="GP192" s="108"/>
      <c r="GQ192" s="108"/>
      <c r="GR192" s="108"/>
      <c r="GS192" s="108"/>
      <c r="GT192" s="108"/>
      <c r="GU192" s="108"/>
      <c r="GV192" s="108"/>
      <c r="GW192" s="108"/>
      <c r="GX192" s="108"/>
      <c r="GY192" s="108"/>
      <c r="GZ192" s="108"/>
      <c r="HA192" s="108"/>
      <c r="HB192" s="108"/>
      <c r="HC192" s="108"/>
      <c r="HD192" s="108"/>
      <c r="HE192" s="108"/>
      <c r="HF192" s="108"/>
      <c r="HG192" s="108"/>
      <c r="HH192" s="108"/>
      <c r="HI192" s="108"/>
      <c r="HJ192" s="108"/>
      <c r="HK192" s="108"/>
      <c r="HL192" s="108"/>
      <c r="HM192" s="108"/>
      <c r="HN192" s="108"/>
      <c r="HO192" s="108"/>
      <c r="HP192" s="108"/>
      <c r="HQ192" s="108"/>
      <c r="HR192" s="108"/>
      <c r="HS192" s="108"/>
      <c r="HT192" s="108"/>
      <c r="HU192" s="108"/>
      <c r="HV192" s="108"/>
      <c r="HW192" s="108"/>
      <c r="HX192" s="108"/>
      <c r="HY192" s="108"/>
      <c r="HZ192" s="108"/>
      <c r="IA192" s="108"/>
      <c r="IB192" s="108"/>
      <c r="IC192" s="108"/>
      <c r="ID192" s="108"/>
      <c r="IE192" s="108"/>
      <c r="IF192" s="108"/>
      <c r="IG192" s="108"/>
      <c r="IH192" s="108"/>
      <c r="II192" s="108"/>
      <c r="IJ192" s="108"/>
      <c r="IK192" s="108"/>
      <c r="IL192" s="108"/>
      <c r="IM192" s="108"/>
      <c r="IN192" s="108"/>
      <c r="IO192" s="108"/>
      <c r="IP192" s="108"/>
      <c r="IQ192" s="108"/>
      <c r="IR192" s="108"/>
      <c r="IS192" s="108"/>
      <c r="IT192" s="108"/>
      <c r="IU192" s="108"/>
      <c r="IV192" s="108"/>
      <c r="IW192" s="108"/>
      <c r="IX192" s="108"/>
      <c r="IY192" s="108"/>
      <c r="IZ192" s="108"/>
    </row>
    <row r="193" spans="1:260" s="111" customFormat="1" ht="20.100000000000001" customHeight="1">
      <c r="A193" s="42" t="s">
        <v>148</v>
      </c>
      <c r="B193" s="27" t="s">
        <v>155</v>
      </c>
      <c r="C193" s="30">
        <v>140</v>
      </c>
      <c r="D193" s="27" t="s">
        <v>149</v>
      </c>
      <c r="E193" s="442">
        <v>4940</v>
      </c>
      <c r="F193" s="443">
        <f t="shared" si="45"/>
        <v>691600</v>
      </c>
      <c r="G193" s="33">
        <v>747</v>
      </c>
      <c r="H193" s="33">
        <f t="shared" si="46"/>
        <v>104580</v>
      </c>
      <c r="I193" s="33"/>
      <c r="J193" s="33"/>
      <c r="K193" s="28">
        <f t="shared" si="51"/>
        <v>5687</v>
      </c>
      <c r="L193" s="26">
        <f t="shared" si="47"/>
        <v>796180</v>
      </c>
      <c r="M193" s="53" t="s">
        <v>43</v>
      </c>
      <c r="N193" s="386">
        <f t="shared" si="50"/>
        <v>104580</v>
      </c>
      <c r="O193" s="444">
        <f t="shared" si="48"/>
        <v>4.0000000000000002E-4</v>
      </c>
      <c r="P193" s="54"/>
      <c r="Q193" s="53"/>
      <c r="R193" s="387"/>
      <c r="S193" s="388">
        <f t="shared" si="49"/>
        <v>104580</v>
      </c>
      <c r="T193" s="108"/>
      <c r="U193" s="108"/>
      <c r="V193" s="108"/>
      <c r="W193" s="108"/>
      <c r="X193" s="108"/>
      <c r="Y193" s="108"/>
      <c r="Z193" s="108"/>
      <c r="AA193" s="108"/>
      <c r="AB193" s="108"/>
      <c r="AC193" s="108"/>
      <c r="AD193" s="108"/>
      <c r="AE193" s="108"/>
      <c r="AF193" s="108"/>
      <c r="AG193" s="108"/>
      <c r="AH193" s="108"/>
      <c r="AI193" s="108"/>
      <c r="AJ193" s="108"/>
      <c r="AK193" s="108"/>
      <c r="AL193" s="108"/>
      <c r="AM193" s="108"/>
      <c r="AN193" s="108"/>
      <c r="AO193" s="108"/>
      <c r="AP193" s="108"/>
      <c r="AQ193" s="108"/>
      <c r="AR193" s="108"/>
      <c r="AS193" s="108"/>
      <c r="AT193" s="108"/>
      <c r="AU193" s="108"/>
      <c r="AV193" s="108"/>
      <c r="AW193" s="108"/>
      <c r="AX193" s="108"/>
      <c r="AY193" s="108"/>
      <c r="AZ193" s="108"/>
      <c r="BA193" s="108"/>
      <c r="BB193" s="108"/>
      <c r="BC193" s="108"/>
      <c r="BD193" s="108"/>
      <c r="BE193" s="108"/>
      <c r="BF193" s="108"/>
      <c r="BG193" s="108"/>
      <c r="BH193" s="108"/>
      <c r="BI193" s="108"/>
      <c r="BJ193" s="108"/>
      <c r="BK193" s="108"/>
      <c r="BL193" s="108"/>
      <c r="BM193" s="108"/>
      <c r="BN193" s="108"/>
      <c r="BO193" s="108"/>
      <c r="BP193" s="108"/>
      <c r="BQ193" s="108"/>
      <c r="BR193" s="108"/>
      <c r="BS193" s="108"/>
      <c r="BT193" s="108"/>
      <c r="BU193" s="108"/>
      <c r="BV193" s="108"/>
      <c r="BW193" s="108"/>
      <c r="BX193" s="108"/>
      <c r="BY193" s="108"/>
      <c r="BZ193" s="108"/>
      <c r="CA193" s="108"/>
      <c r="CB193" s="108"/>
      <c r="CC193" s="108"/>
      <c r="CD193" s="108"/>
      <c r="CE193" s="108"/>
      <c r="CF193" s="108"/>
      <c r="CG193" s="108"/>
      <c r="CH193" s="108"/>
      <c r="CI193" s="108"/>
      <c r="CJ193" s="108"/>
      <c r="CK193" s="108"/>
      <c r="CL193" s="108"/>
      <c r="CM193" s="108"/>
      <c r="CN193" s="108"/>
      <c r="CO193" s="108"/>
      <c r="CP193" s="108"/>
      <c r="CQ193" s="108"/>
      <c r="CR193" s="108"/>
      <c r="CS193" s="108"/>
      <c r="CT193" s="108"/>
      <c r="CU193" s="108"/>
      <c r="CV193" s="108"/>
      <c r="CW193" s="108"/>
      <c r="CX193" s="108"/>
      <c r="CY193" s="108"/>
      <c r="CZ193" s="108"/>
      <c r="DA193" s="108"/>
      <c r="DB193" s="108"/>
      <c r="DC193" s="108"/>
      <c r="DD193" s="108"/>
      <c r="DE193" s="108"/>
      <c r="DF193" s="108"/>
      <c r="DG193" s="108"/>
      <c r="DH193" s="108"/>
      <c r="DI193" s="108"/>
      <c r="DJ193" s="108"/>
      <c r="DK193" s="108"/>
      <c r="DL193" s="108"/>
      <c r="DM193" s="108"/>
      <c r="DN193" s="108"/>
      <c r="DO193" s="108"/>
      <c r="DP193" s="108"/>
      <c r="DQ193" s="108"/>
      <c r="DR193" s="108"/>
      <c r="DS193" s="108"/>
      <c r="DT193" s="108"/>
      <c r="DU193" s="108"/>
      <c r="DV193" s="108"/>
      <c r="DW193" s="108"/>
      <c r="DX193" s="108"/>
      <c r="DY193" s="108"/>
      <c r="DZ193" s="108"/>
      <c r="EA193" s="108"/>
      <c r="EB193" s="108"/>
      <c r="EC193" s="108"/>
      <c r="ED193" s="108"/>
      <c r="EE193" s="108"/>
      <c r="EF193" s="108"/>
      <c r="EG193" s="108"/>
      <c r="EH193" s="108"/>
      <c r="EI193" s="108"/>
      <c r="EJ193" s="108"/>
      <c r="EK193" s="108"/>
      <c r="EL193" s="108"/>
      <c r="EM193" s="108"/>
      <c r="EN193" s="108"/>
      <c r="EO193" s="108"/>
      <c r="EP193" s="108"/>
      <c r="EQ193" s="108"/>
      <c r="ER193" s="108"/>
      <c r="ES193" s="108"/>
      <c r="ET193" s="108"/>
      <c r="EU193" s="108"/>
      <c r="EV193" s="108"/>
      <c r="EW193" s="108"/>
      <c r="EX193" s="108"/>
      <c r="EY193" s="108"/>
      <c r="EZ193" s="108"/>
      <c r="FA193" s="108"/>
      <c r="FB193" s="108"/>
      <c r="FC193" s="108"/>
      <c r="FD193" s="108"/>
      <c r="FE193" s="108"/>
      <c r="FF193" s="108"/>
      <c r="FG193" s="108"/>
      <c r="FH193" s="108"/>
      <c r="FI193" s="108"/>
      <c r="FJ193" s="108"/>
      <c r="FK193" s="108"/>
      <c r="FL193" s="108"/>
      <c r="FM193" s="108"/>
      <c r="FN193" s="108"/>
      <c r="FO193" s="108"/>
      <c r="FP193" s="108"/>
      <c r="FQ193" s="108"/>
      <c r="FR193" s="108"/>
      <c r="FS193" s="108"/>
      <c r="FT193" s="108"/>
      <c r="FU193" s="108"/>
      <c r="FV193" s="108"/>
      <c r="FW193" s="108"/>
      <c r="FX193" s="108"/>
      <c r="FY193" s="108"/>
      <c r="FZ193" s="108"/>
      <c r="GA193" s="108"/>
      <c r="GB193" s="108"/>
      <c r="GC193" s="108"/>
      <c r="GD193" s="108"/>
      <c r="GE193" s="108"/>
      <c r="GF193" s="108"/>
      <c r="GG193" s="108"/>
      <c r="GH193" s="108"/>
      <c r="GI193" s="108"/>
      <c r="GJ193" s="108"/>
      <c r="GK193" s="108"/>
      <c r="GL193" s="108"/>
      <c r="GM193" s="108"/>
      <c r="GN193" s="108"/>
      <c r="GO193" s="108"/>
      <c r="GP193" s="108"/>
      <c r="GQ193" s="108"/>
      <c r="GR193" s="108"/>
      <c r="GS193" s="108"/>
      <c r="GT193" s="108"/>
      <c r="GU193" s="108"/>
      <c r="GV193" s="108"/>
      <c r="GW193" s="108"/>
      <c r="GX193" s="108"/>
      <c r="GY193" s="108"/>
      <c r="GZ193" s="108"/>
      <c r="HA193" s="108"/>
      <c r="HB193" s="108"/>
      <c r="HC193" s="108"/>
      <c r="HD193" s="108"/>
      <c r="HE193" s="108"/>
      <c r="HF193" s="108"/>
      <c r="HG193" s="108"/>
      <c r="HH193" s="108"/>
      <c r="HI193" s="108"/>
      <c r="HJ193" s="108"/>
      <c r="HK193" s="108"/>
      <c r="HL193" s="108"/>
      <c r="HM193" s="108"/>
      <c r="HN193" s="108"/>
      <c r="HO193" s="108"/>
      <c r="HP193" s="108"/>
      <c r="HQ193" s="108"/>
      <c r="HR193" s="108"/>
      <c r="HS193" s="108"/>
      <c r="HT193" s="108"/>
      <c r="HU193" s="108"/>
      <c r="HV193" s="108"/>
      <c r="HW193" s="108"/>
      <c r="HX193" s="108"/>
      <c r="HY193" s="108"/>
      <c r="HZ193" s="108"/>
      <c r="IA193" s="108"/>
      <c r="IB193" s="108"/>
      <c r="IC193" s="108"/>
      <c r="ID193" s="108"/>
      <c r="IE193" s="108"/>
      <c r="IF193" s="108"/>
      <c r="IG193" s="108"/>
      <c r="IH193" s="108"/>
      <c r="II193" s="108"/>
      <c r="IJ193" s="108"/>
      <c r="IK193" s="108"/>
      <c r="IL193" s="108"/>
      <c r="IM193" s="108"/>
      <c r="IN193" s="108"/>
      <c r="IO193" s="108"/>
      <c r="IP193" s="108"/>
      <c r="IQ193" s="108"/>
      <c r="IR193" s="108"/>
      <c r="IS193" s="108"/>
      <c r="IT193" s="108"/>
      <c r="IU193" s="108"/>
      <c r="IV193" s="108"/>
      <c r="IW193" s="108"/>
      <c r="IX193" s="108"/>
      <c r="IY193" s="108"/>
      <c r="IZ193" s="108"/>
    </row>
    <row r="194" spans="1:260" s="111" customFormat="1" ht="20.100000000000001" customHeight="1">
      <c r="A194" s="42" t="s">
        <v>152</v>
      </c>
      <c r="B194" s="27" t="s">
        <v>155</v>
      </c>
      <c r="C194" s="30">
        <v>140</v>
      </c>
      <c r="D194" s="27" t="s">
        <v>149</v>
      </c>
      <c r="E194" s="442"/>
      <c r="F194" s="443">
        <f t="shared" si="45"/>
        <v>0</v>
      </c>
      <c r="G194" s="33">
        <v>373</v>
      </c>
      <c r="H194" s="33">
        <f t="shared" si="46"/>
        <v>52220</v>
      </c>
      <c r="I194" s="33"/>
      <c r="J194" s="33"/>
      <c r="K194" s="28">
        <f t="shared" si="51"/>
        <v>373</v>
      </c>
      <c r="L194" s="26">
        <f t="shared" si="47"/>
        <v>52220</v>
      </c>
      <c r="M194" s="53" t="s">
        <v>43</v>
      </c>
      <c r="N194" s="386">
        <f t="shared" si="50"/>
        <v>52220</v>
      </c>
      <c r="O194" s="444">
        <f t="shared" si="48"/>
        <v>2.0000000000000001E-4</v>
      </c>
      <c r="P194" s="54"/>
      <c r="Q194" s="53"/>
      <c r="R194" s="387"/>
      <c r="S194" s="388">
        <f t="shared" si="49"/>
        <v>52220</v>
      </c>
      <c r="T194" s="108"/>
      <c r="U194" s="108"/>
      <c r="V194" s="108"/>
      <c r="W194" s="108"/>
      <c r="X194" s="108"/>
      <c r="Y194" s="108"/>
      <c r="Z194" s="108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8"/>
      <c r="AL194" s="108"/>
      <c r="AM194" s="108"/>
      <c r="AN194" s="108"/>
      <c r="AO194" s="108"/>
      <c r="AP194" s="108"/>
      <c r="AQ194" s="108"/>
      <c r="AR194" s="108"/>
      <c r="AS194" s="108"/>
      <c r="AT194" s="108"/>
      <c r="AU194" s="108"/>
      <c r="AV194" s="108"/>
      <c r="AW194" s="108"/>
      <c r="AX194" s="108"/>
      <c r="AY194" s="108"/>
      <c r="AZ194" s="108"/>
      <c r="BA194" s="108"/>
      <c r="BB194" s="108"/>
      <c r="BC194" s="108"/>
      <c r="BD194" s="108"/>
      <c r="BE194" s="108"/>
      <c r="BF194" s="108"/>
      <c r="BG194" s="108"/>
      <c r="BH194" s="108"/>
      <c r="BI194" s="108"/>
      <c r="BJ194" s="108"/>
      <c r="BK194" s="108"/>
      <c r="BL194" s="108"/>
      <c r="BM194" s="108"/>
      <c r="BN194" s="108"/>
      <c r="BO194" s="108"/>
      <c r="BP194" s="108"/>
      <c r="BQ194" s="108"/>
      <c r="BR194" s="108"/>
      <c r="BS194" s="108"/>
      <c r="BT194" s="108"/>
      <c r="BU194" s="108"/>
      <c r="BV194" s="108"/>
      <c r="BW194" s="108"/>
      <c r="BX194" s="108"/>
      <c r="BY194" s="108"/>
      <c r="BZ194" s="108"/>
      <c r="CA194" s="108"/>
      <c r="CB194" s="108"/>
      <c r="CC194" s="108"/>
      <c r="CD194" s="108"/>
      <c r="CE194" s="108"/>
      <c r="CF194" s="108"/>
      <c r="CG194" s="108"/>
      <c r="CH194" s="108"/>
      <c r="CI194" s="108"/>
      <c r="CJ194" s="108"/>
      <c r="CK194" s="108"/>
      <c r="CL194" s="108"/>
      <c r="CM194" s="108"/>
      <c r="CN194" s="108"/>
      <c r="CO194" s="108"/>
      <c r="CP194" s="108"/>
      <c r="CQ194" s="108"/>
      <c r="CR194" s="108"/>
      <c r="CS194" s="108"/>
      <c r="CT194" s="108"/>
      <c r="CU194" s="108"/>
      <c r="CV194" s="108"/>
      <c r="CW194" s="108"/>
      <c r="CX194" s="108"/>
      <c r="CY194" s="108"/>
      <c r="CZ194" s="108"/>
      <c r="DA194" s="108"/>
      <c r="DB194" s="108"/>
      <c r="DC194" s="108"/>
      <c r="DD194" s="108"/>
      <c r="DE194" s="108"/>
      <c r="DF194" s="108"/>
      <c r="DG194" s="108"/>
      <c r="DH194" s="108"/>
      <c r="DI194" s="108"/>
      <c r="DJ194" s="108"/>
      <c r="DK194" s="108"/>
      <c r="DL194" s="108"/>
      <c r="DM194" s="108"/>
      <c r="DN194" s="108"/>
      <c r="DO194" s="108"/>
      <c r="DP194" s="108"/>
      <c r="DQ194" s="108"/>
      <c r="DR194" s="108"/>
      <c r="DS194" s="108"/>
      <c r="DT194" s="108"/>
      <c r="DU194" s="108"/>
      <c r="DV194" s="108"/>
      <c r="DW194" s="108"/>
      <c r="DX194" s="108"/>
      <c r="DY194" s="108"/>
      <c r="DZ194" s="108"/>
      <c r="EA194" s="108"/>
      <c r="EB194" s="108"/>
      <c r="EC194" s="108"/>
      <c r="ED194" s="108"/>
      <c r="EE194" s="108"/>
      <c r="EF194" s="108"/>
      <c r="EG194" s="108"/>
      <c r="EH194" s="108"/>
      <c r="EI194" s="108"/>
      <c r="EJ194" s="108"/>
      <c r="EK194" s="108"/>
      <c r="EL194" s="108"/>
      <c r="EM194" s="108"/>
      <c r="EN194" s="108"/>
      <c r="EO194" s="108"/>
      <c r="EP194" s="108"/>
      <c r="EQ194" s="108"/>
      <c r="ER194" s="108"/>
      <c r="ES194" s="108"/>
      <c r="ET194" s="108"/>
      <c r="EU194" s="108"/>
      <c r="EV194" s="108"/>
      <c r="EW194" s="108"/>
      <c r="EX194" s="108"/>
      <c r="EY194" s="108"/>
      <c r="EZ194" s="108"/>
      <c r="FA194" s="108"/>
      <c r="FB194" s="108"/>
      <c r="FC194" s="108"/>
      <c r="FD194" s="108"/>
      <c r="FE194" s="108"/>
      <c r="FF194" s="108"/>
      <c r="FG194" s="108"/>
      <c r="FH194" s="108"/>
      <c r="FI194" s="108"/>
      <c r="FJ194" s="108"/>
      <c r="FK194" s="108"/>
      <c r="FL194" s="108"/>
      <c r="FM194" s="108"/>
      <c r="FN194" s="108"/>
      <c r="FO194" s="108"/>
      <c r="FP194" s="108"/>
      <c r="FQ194" s="108"/>
      <c r="FR194" s="108"/>
      <c r="FS194" s="108"/>
      <c r="FT194" s="108"/>
      <c r="FU194" s="108"/>
      <c r="FV194" s="108"/>
      <c r="FW194" s="108"/>
      <c r="FX194" s="108"/>
      <c r="FY194" s="108"/>
      <c r="FZ194" s="108"/>
      <c r="GA194" s="108"/>
      <c r="GB194" s="108"/>
      <c r="GC194" s="108"/>
      <c r="GD194" s="108"/>
      <c r="GE194" s="108"/>
      <c r="GF194" s="108"/>
      <c r="GG194" s="108"/>
      <c r="GH194" s="108"/>
      <c r="GI194" s="108"/>
      <c r="GJ194" s="108"/>
      <c r="GK194" s="108"/>
      <c r="GL194" s="108"/>
      <c r="GM194" s="108"/>
      <c r="GN194" s="108"/>
      <c r="GO194" s="108"/>
      <c r="GP194" s="108"/>
      <c r="GQ194" s="108"/>
      <c r="GR194" s="108"/>
      <c r="GS194" s="108"/>
      <c r="GT194" s="108"/>
      <c r="GU194" s="108"/>
      <c r="GV194" s="108"/>
      <c r="GW194" s="108"/>
      <c r="GX194" s="108"/>
      <c r="GY194" s="108"/>
      <c r="GZ194" s="108"/>
      <c r="HA194" s="108"/>
      <c r="HB194" s="108"/>
      <c r="HC194" s="108"/>
      <c r="HD194" s="108"/>
      <c r="HE194" s="108"/>
      <c r="HF194" s="108"/>
      <c r="HG194" s="108"/>
      <c r="HH194" s="108"/>
      <c r="HI194" s="108"/>
      <c r="HJ194" s="108"/>
      <c r="HK194" s="108"/>
      <c r="HL194" s="108"/>
      <c r="HM194" s="108"/>
      <c r="HN194" s="108"/>
      <c r="HO194" s="108"/>
      <c r="HP194" s="108"/>
      <c r="HQ194" s="108"/>
      <c r="HR194" s="108"/>
      <c r="HS194" s="108"/>
      <c r="HT194" s="108"/>
      <c r="HU194" s="108"/>
      <c r="HV194" s="108"/>
      <c r="HW194" s="108"/>
      <c r="HX194" s="108"/>
      <c r="HY194" s="108"/>
      <c r="HZ194" s="108"/>
      <c r="IA194" s="108"/>
      <c r="IB194" s="108"/>
      <c r="IC194" s="108"/>
      <c r="ID194" s="108"/>
      <c r="IE194" s="108"/>
      <c r="IF194" s="108"/>
      <c r="IG194" s="108"/>
      <c r="IH194" s="108"/>
      <c r="II194" s="108"/>
      <c r="IJ194" s="108"/>
      <c r="IK194" s="108"/>
      <c r="IL194" s="108"/>
      <c r="IM194" s="108"/>
      <c r="IN194" s="108"/>
      <c r="IO194" s="108"/>
      <c r="IP194" s="108"/>
      <c r="IQ194" s="108"/>
      <c r="IR194" s="108"/>
      <c r="IS194" s="108"/>
      <c r="IT194" s="108"/>
      <c r="IU194" s="108"/>
      <c r="IV194" s="108"/>
      <c r="IW194" s="108"/>
      <c r="IX194" s="108"/>
      <c r="IY194" s="108"/>
      <c r="IZ194" s="108"/>
    </row>
    <row r="195" spans="1:260" s="111" customFormat="1" ht="20.100000000000001" customHeight="1">
      <c r="A195" s="42" t="s">
        <v>148</v>
      </c>
      <c r="B195" s="27" t="s">
        <v>156</v>
      </c>
      <c r="C195" s="30">
        <v>20</v>
      </c>
      <c r="D195" s="27" t="s">
        <v>149</v>
      </c>
      <c r="E195" s="442">
        <v>3040</v>
      </c>
      <c r="F195" s="443">
        <f t="shared" si="45"/>
        <v>60800</v>
      </c>
      <c r="G195" s="33">
        <v>713</v>
      </c>
      <c r="H195" s="33">
        <f t="shared" si="46"/>
        <v>14260</v>
      </c>
      <c r="I195" s="33"/>
      <c r="J195" s="33"/>
      <c r="K195" s="28">
        <f t="shared" si="51"/>
        <v>3753</v>
      </c>
      <c r="L195" s="26">
        <f t="shared" si="47"/>
        <v>75060</v>
      </c>
      <c r="M195" s="53" t="s">
        <v>43</v>
      </c>
      <c r="N195" s="386">
        <f t="shared" si="50"/>
        <v>14260</v>
      </c>
      <c r="O195" s="444">
        <f t="shared" si="48"/>
        <v>1E-4</v>
      </c>
      <c r="P195" s="54"/>
      <c r="Q195" s="53"/>
      <c r="R195" s="387"/>
      <c r="S195" s="388">
        <f t="shared" si="49"/>
        <v>14260</v>
      </c>
      <c r="T195" s="108"/>
      <c r="U195" s="108"/>
      <c r="V195" s="108"/>
      <c r="W195" s="108"/>
      <c r="X195" s="108"/>
      <c r="Y195" s="108"/>
      <c r="Z195" s="108"/>
      <c r="AA195" s="108"/>
      <c r="AB195" s="108"/>
      <c r="AC195" s="108"/>
      <c r="AD195" s="108"/>
      <c r="AE195" s="108"/>
      <c r="AF195" s="108"/>
      <c r="AG195" s="108"/>
      <c r="AH195" s="108"/>
      <c r="AI195" s="108"/>
      <c r="AJ195" s="108"/>
      <c r="AK195" s="108"/>
      <c r="AL195" s="108"/>
      <c r="AM195" s="108"/>
      <c r="AN195" s="108"/>
      <c r="AO195" s="108"/>
      <c r="AP195" s="108"/>
      <c r="AQ195" s="108"/>
      <c r="AR195" s="108"/>
      <c r="AS195" s="108"/>
      <c r="AT195" s="108"/>
      <c r="AU195" s="108"/>
      <c r="AV195" s="108"/>
      <c r="AW195" s="108"/>
      <c r="AX195" s="108"/>
      <c r="AY195" s="108"/>
      <c r="AZ195" s="108"/>
      <c r="BA195" s="108"/>
      <c r="BB195" s="108"/>
      <c r="BC195" s="108"/>
      <c r="BD195" s="108"/>
      <c r="BE195" s="108"/>
      <c r="BF195" s="108"/>
      <c r="BG195" s="108"/>
      <c r="BH195" s="108"/>
      <c r="BI195" s="108"/>
      <c r="BJ195" s="108"/>
      <c r="BK195" s="108"/>
      <c r="BL195" s="108"/>
      <c r="BM195" s="108"/>
      <c r="BN195" s="108"/>
      <c r="BO195" s="108"/>
      <c r="BP195" s="108"/>
      <c r="BQ195" s="108"/>
      <c r="BR195" s="108"/>
      <c r="BS195" s="108"/>
      <c r="BT195" s="108"/>
      <c r="BU195" s="108"/>
      <c r="BV195" s="108"/>
      <c r="BW195" s="108"/>
      <c r="BX195" s="108"/>
      <c r="BY195" s="108"/>
      <c r="BZ195" s="108"/>
      <c r="CA195" s="108"/>
      <c r="CB195" s="108"/>
      <c r="CC195" s="108"/>
      <c r="CD195" s="108"/>
      <c r="CE195" s="108"/>
      <c r="CF195" s="108"/>
      <c r="CG195" s="108"/>
      <c r="CH195" s="108"/>
      <c r="CI195" s="108"/>
      <c r="CJ195" s="108"/>
      <c r="CK195" s="108"/>
      <c r="CL195" s="108"/>
      <c r="CM195" s="108"/>
      <c r="CN195" s="108"/>
      <c r="CO195" s="108"/>
      <c r="CP195" s="108"/>
      <c r="CQ195" s="108"/>
      <c r="CR195" s="108"/>
      <c r="CS195" s="108"/>
      <c r="CT195" s="108"/>
      <c r="CU195" s="108"/>
      <c r="CV195" s="108"/>
      <c r="CW195" s="108"/>
      <c r="CX195" s="108"/>
      <c r="CY195" s="108"/>
      <c r="CZ195" s="108"/>
      <c r="DA195" s="108"/>
      <c r="DB195" s="108"/>
      <c r="DC195" s="108"/>
      <c r="DD195" s="108"/>
      <c r="DE195" s="108"/>
      <c r="DF195" s="108"/>
      <c r="DG195" s="108"/>
      <c r="DH195" s="108"/>
      <c r="DI195" s="108"/>
      <c r="DJ195" s="108"/>
      <c r="DK195" s="108"/>
      <c r="DL195" s="108"/>
      <c r="DM195" s="108"/>
      <c r="DN195" s="108"/>
      <c r="DO195" s="108"/>
      <c r="DP195" s="108"/>
      <c r="DQ195" s="108"/>
      <c r="DR195" s="108"/>
      <c r="DS195" s="108"/>
      <c r="DT195" s="108"/>
      <c r="DU195" s="108"/>
      <c r="DV195" s="108"/>
      <c r="DW195" s="108"/>
      <c r="DX195" s="108"/>
      <c r="DY195" s="108"/>
      <c r="DZ195" s="108"/>
      <c r="EA195" s="108"/>
      <c r="EB195" s="108"/>
      <c r="EC195" s="108"/>
      <c r="ED195" s="108"/>
      <c r="EE195" s="108"/>
      <c r="EF195" s="108"/>
      <c r="EG195" s="108"/>
      <c r="EH195" s="108"/>
      <c r="EI195" s="108"/>
      <c r="EJ195" s="108"/>
      <c r="EK195" s="108"/>
      <c r="EL195" s="108"/>
      <c r="EM195" s="108"/>
      <c r="EN195" s="108"/>
      <c r="EO195" s="108"/>
      <c r="EP195" s="108"/>
      <c r="EQ195" s="108"/>
      <c r="ER195" s="108"/>
      <c r="ES195" s="108"/>
      <c r="ET195" s="108"/>
      <c r="EU195" s="108"/>
      <c r="EV195" s="108"/>
      <c r="EW195" s="108"/>
      <c r="EX195" s="108"/>
      <c r="EY195" s="108"/>
      <c r="EZ195" s="108"/>
      <c r="FA195" s="108"/>
      <c r="FB195" s="108"/>
      <c r="FC195" s="108"/>
      <c r="FD195" s="108"/>
      <c r="FE195" s="108"/>
      <c r="FF195" s="108"/>
      <c r="FG195" s="108"/>
      <c r="FH195" s="108"/>
      <c r="FI195" s="108"/>
      <c r="FJ195" s="108"/>
      <c r="FK195" s="108"/>
      <c r="FL195" s="108"/>
      <c r="FM195" s="108"/>
      <c r="FN195" s="108"/>
      <c r="FO195" s="108"/>
      <c r="FP195" s="108"/>
      <c r="FQ195" s="108"/>
      <c r="FR195" s="108"/>
      <c r="FS195" s="108"/>
      <c r="FT195" s="108"/>
      <c r="FU195" s="108"/>
      <c r="FV195" s="108"/>
      <c r="FW195" s="108"/>
      <c r="FX195" s="108"/>
      <c r="FY195" s="108"/>
      <c r="FZ195" s="108"/>
      <c r="GA195" s="108"/>
      <c r="GB195" s="108"/>
      <c r="GC195" s="108"/>
      <c r="GD195" s="108"/>
      <c r="GE195" s="108"/>
      <c r="GF195" s="108"/>
      <c r="GG195" s="108"/>
      <c r="GH195" s="108"/>
      <c r="GI195" s="108"/>
      <c r="GJ195" s="108"/>
      <c r="GK195" s="108"/>
      <c r="GL195" s="108"/>
      <c r="GM195" s="108"/>
      <c r="GN195" s="108"/>
      <c r="GO195" s="108"/>
      <c r="GP195" s="108"/>
      <c r="GQ195" s="108"/>
      <c r="GR195" s="108"/>
      <c r="GS195" s="108"/>
      <c r="GT195" s="108"/>
      <c r="GU195" s="108"/>
      <c r="GV195" s="108"/>
      <c r="GW195" s="108"/>
      <c r="GX195" s="108"/>
      <c r="GY195" s="108"/>
      <c r="GZ195" s="108"/>
      <c r="HA195" s="108"/>
      <c r="HB195" s="108"/>
      <c r="HC195" s="108"/>
      <c r="HD195" s="108"/>
      <c r="HE195" s="108"/>
      <c r="HF195" s="108"/>
      <c r="HG195" s="108"/>
      <c r="HH195" s="108"/>
      <c r="HI195" s="108"/>
      <c r="HJ195" s="108"/>
      <c r="HK195" s="108"/>
      <c r="HL195" s="108"/>
      <c r="HM195" s="108"/>
      <c r="HN195" s="108"/>
      <c r="HO195" s="108"/>
      <c r="HP195" s="108"/>
      <c r="HQ195" s="108"/>
      <c r="HR195" s="108"/>
      <c r="HS195" s="108"/>
      <c r="HT195" s="108"/>
      <c r="HU195" s="108"/>
      <c r="HV195" s="108"/>
      <c r="HW195" s="108"/>
      <c r="HX195" s="108"/>
      <c r="HY195" s="108"/>
      <c r="HZ195" s="108"/>
      <c r="IA195" s="108"/>
      <c r="IB195" s="108"/>
      <c r="IC195" s="108"/>
      <c r="ID195" s="108"/>
      <c r="IE195" s="108"/>
      <c r="IF195" s="108"/>
      <c r="IG195" s="108"/>
      <c r="IH195" s="108"/>
      <c r="II195" s="108"/>
      <c r="IJ195" s="108"/>
      <c r="IK195" s="108"/>
      <c r="IL195" s="108"/>
      <c r="IM195" s="108"/>
      <c r="IN195" s="108"/>
      <c r="IO195" s="108"/>
      <c r="IP195" s="108"/>
      <c r="IQ195" s="108"/>
      <c r="IR195" s="108"/>
      <c r="IS195" s="108"/>
      <c r="IT195" s="108"/>
      <c r="IU195" s="108"/>
      <c r="IV195" s="108"/>
      <c r="IW195" s="108"/>
      <c r="IX195" s="108"/>
      <c r="IY195" s="108"/>
      <c r="IZ195" s="108"/>
    </row>
    <row r="196" spans="1:260" s="111" customFormat="1" ht="20.100000000000001" customHeight="1">
      <c r="A196" s="42" t="s">
        <v>152</v>
      </c>
      <c r="B196" s="27" t="s">
        <v>156</v>
      </c>
      <c r="C196" s="30">
        <v>20</v>
      </c>
      <c r="D196" s="27" t="s">
        <v>149</v>
      </c>
      <c r="E196" s="442"/>
      <c r="F196" s="443">
        <f t="shared" si="45"/>
        <v>0</v>
      </c>
      <c r="G196" s="33">
        <v>356</v>
      </c>
      <c r="H196" s="33">
        <f t="shared" si="46"/>
        <v>7120</v>
      </c>
      <c r="I196" s="33"/>
      <c r="J196" s="33"/>
      <c r="K196" s="28">
        <f t="shared" si="51"/>
        <v>356</v>
      </c>
      <c r="L196" s="26">
        <f t="shared" si="47"/>
        <v>7120</v>
      </c>
      <c r="M196" s="53" t="s">
        <v>43</v>
      </c>
      <c r="N196" s="386">
        <f t="shared" si="50"/>
        <v>7120</v>
      </c>
      <c r="O196" s="444">
        <f t="shared" si="48"/>
        <v>0</v>
      </c>
      <c r="P196" s="54"/>
      <c r="Q196" s="53"/>
      <c r="R196" s="387"/>
      <c r="S196" s="388">
        <f t="shared" si="49"/>
        <v>7120</v>
      </c>
      <c r="T196" s="108"/>
      <c r="U196" s="108"/>
      <c r="V196" s="108"/>
      <c r="W196" s="108"/>
      <c r="X196" s="108"/>
      <c r="Y196" s="108"/>
      <c r="Z196" s="108"/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  <c r="AN196" s="108"/>
      <c r="AO196" s="108"/>
      <c r="AP196" s="108"/>
      <c r="AQ196" s="108"/>
      <c r="AR196" s="108"/>
      <c r="AS196" s="108"/>
      <c r="AT196" s="108"/>
      <c r="AU196" s="108"/>
      <c r="AV196" s="108"/>
      <c r="AW196" s="108"/>
      <c r="AX196" s="108"/>
      <c r="AY196" s="108"/>
      <c r="AZ196" s="108"/>
      <c r="BA196" s="108"/>
      <c r="BB196" s="108"/>
      <c r="BC196" s="108"/>
      <c r="BD196" s="108"/>
      <c r="BE196" s="108"/>
      <c r="BF196" s="108"/>
      <c r="BG196" s="108"/>
      <c r="BH196" s="108"/>
      <c r="BI196" s="108"/>
      <c r="BJ196" s="108"/>
      <c r="BK196" s="108"/>
      <c r="BL196" s="108"/>
      <c r="BM196" s="108"/>
      <c r="BN196" s="108"/>
      <c r="BO196" s="108"/>
      <c r="BP196" s="108"/>
      <c r="BQ196" s="108"/>
      <c r="BR196" s="108"/>
      <c r="BS196" s="108"/>
      <c r="BT196" s="108"/>
      <c r="BU196" s="108"/>
      <c r="BV196" s="108"/>
      <c r="BW196" s="108"/>
      <c r="BX196" s="108"/>
      <c r="BY196" s="108"/>
      <c r="BZ196" s="108"/>
      <c r="CA196" s="108"/>
      <c r="CB196" s="108"/>
      <c r="CC196" s="108"/>
      <c r="CD196" s="108"/>
      <c r="CE196" s="108"/>
      <c r="CF196" s="108"/>
      <c r="CG196" s="108"/>
      <c r="CH196" s="108"/>
      <c r="CI196" s="108"/>
      <c r="CJ196" s="108"/>
      <c r="CK196" s="108"/>
      <c r="CL196" s="108"/>
      <c r="CM196" s="108"/>
      <c r="CN196" s="108"/>
      <c r="CO196" s="108"/>
      <c r="CP196" s="108"/>
      <c r="CQ196" s="108"/>
      <c r="CR196" s="108"/>
      <c r="CS196" s="108"/>
      <c r="CT196" s="108"/>
      <c r="CU196" s="108"/>
      <c r="CV196" s="108"/>
      <c r="CW196" s="108"/>
      <c r="CX196" s="108"/>
      <c r="CY196" s="108"/>
      <c r="CZ196" s="108"/>
      <c r="DA196" s="108"/>
      <c r="DB196" s="108"/>
      <c r="DC196" s="108"/>
      <c r="DD196" s="108"/>
      <c r="DE196" s="108"/>
      <c r="DF196" s="108"/>
      <c r="DG196" s="108"/>
      <c r="DH196" s="108"/>
      <c r="DI196" s="108"/>
      <c r="DJ196" s="108"/>
      <c r="DK196" s="108"/>
      <c r="DL196" s="108"/>
      <c r="DM196" s="108"/>
      <c r="DN196" s="108"/>
      <c r="DO196" s="108"/>
      <c r="DP196" s="108"/>
      <c r="DQ196" s="108"/>
      <c r="DR196" s="108"/>
      <c r="DS196" s="108"/>
      <c r="DT196" s="108"/>
      <c r="DU196" s="108"/>
      <c r="DV196" s="108"/>
      <c r="DW196" s="108"/>
      <c r="DX196" s="108"/>
      <c r="DY196" s="108"/>
      <c r="DZ196" s="108"/>
      <c r="EA196" s="108"/>
      <c r="EB196" s="108"/>
      <c r="EC196" s="108"/>
      <c r="ED196" s="108"/>
      <c r="EE196" s="108"/>
      <c r="EF196" s="108"/>
      <c r="EG196" s="108"/>
      <c r="EH196" s="108"/>
      <c r="EI196" s="108"/>
      <c r="EJ196" s="108"/>
      <c r="EK196" s="108"/>
      <c r="EL196" s="108"/>
      <c r="EM196" s="108"/>
      <c r="EN196" s="108"/>
      <c r="EO196" s="108"/>
      <c r="EP196" s="108"/>
      <c r="EQ196" s="108"/>
      <c r="ER196" s="108"/>
      <c r="ES196" s="108"/>
      <c r="ET196" s="108"/>
      <c r="EU196" s="108"/>
      <c r="EV196" s="108"/>
      <c r="EW196" s="108"/>
      <c r="EX196" s="108"/>
      <c r="EY196" s="108"/>
      <c r="EZ196" s="108"/>
      <c r="FA196" s="108"/>
      <c r="FB196" s="108"/>
      <c r="FC196" s="108"/>
      <c r="FD196" s="108"/>
      <c r="FE196" s="108"/>
      <c r="FF196" s="108"/>
      <c r="FG196" s="108"/>
      <c r="FH196" s="108"/>
      <c r="FI196" s="108"/>
      <c r="FJ196" s="108"/>
      <c r="FK196" s="108"/>
      <c r="FL196" s="108"/>
      <c r="FM196" s="108"/>
      <c r="FN196" s="108"/>
      <c r="FO196" s="108"/>
      <c r="FP196" s="108"/>
      <c r="FQ196" s="108"/>
      <c r="FR196" s="108"/>
      <c r="FS196" s="108"/>
      <c r="FT196" s="108"/>
      <c r="FU196" s="108"/>
      <c r="FV196" s="108"/>
      <c r="FW196" s="108"/>
      <c r="FX196" s="108"/>
      <c r="FY196" s="108"/>
      <c r="FZ196" s="108"/>
      <c r="GA196" s="108"/>
      <c r="GB196" s="108"/>
      <c r="GC196" s="108"/>
      <c r="GD196" s="108"/>
      <c r="GE196" s="108"/>
      <c r="GF196" s="108"/>
      <c r="GG196" s="108"/>
      <c r="GH196" s="108"/>
      <c r="GI196" s="108"/>
      <c r="GJ196" s="108"/>
      <c r="GK196" s="108"/>
      <c r="GL196" s="108"/>
      <c r="GM196" s="108"/>
      <c r="GN196" s="108"/>
      <c r="GO196" s="108"/>
      <c r="GP196" s="108"/>
      <c r="GQ196" s="108"/>
      <c r="GR196" s="108"/>
      <c r="GS196" s="108"/>
      <c r="GT196" s="108"/>
      <c r="GU196" s="108"/>
      <c r="GV196" s="108"/>
      <c r="GW196" s="108"/>
      <c r="GX196" s="108"/>
      <c r="GY196" s="108"/>
      <c r="GZ196" s="108"/>
      <c r="HA196" s="108"/>
      <c r="HB196" s="108"/>
      <c r="HC196" s="108"/>
      <c r="HD196" s="108"/>
      <c r="HE196" s="108"/>
      <c r="HF196" s="108"/>
      <c r="HG196" s="108"/>
      <c r="HH196" s="108"/>
      <c r="HI196" s="108"/>
      <c r="HJ196" s="108"/>
      <c r="HK196" s="108"/>
      <c r="HL196" s="108"/>
      <c r="HM196" s="108"/>
      <c r="HN196" s="108"/>
      <c r="HO196" s="108"/>
      <c r="HP196" s="108"/>
      <c r="HQ196" s="108"/>
      <c r="HR196" s="108"/>
      <c r="HS196" s="108"/>
      <c r="HT196" s="108"/>
      <c r="HU196" s="108"/>
      <c r="HV196" s="108"/>
      <c r="HW196" s="108"/>
      <c r="HX196" s="108"/>
      <c r="HY196" s="108"/>
      <c r="HZ196" s="108"/>
      <c r="IA196" s="108"/>
      <c r="IB196" s="108"/>
      <c r="IC196" s="108"/>
      <c r="ID196" s="108"/>
      <c r="IE196" s="108"/>
      <c r="IF196" s="108"/>
      <c r="IG196" s="108"/>
      <c r="IH196" s="108"/>
      <c r="II196" s="108"/>
      <c r="IJ196" s="108"/>
      <c r="IK196" s="108"/>
      <c r="IL196" s="108"/>
      <c r="IM196" s="108"/>
      <c r="IN196" s="108"/>
      <c r="IO196" s="108"/>
      <c r="IP196" s="108"/>
      <c r="IQ196" s="108"/>
      <c r="IR196" s="108"/>
      <c r="IS196" s="108"/>
      <c r="IT196" s="108"/>
      <c r="IU196" s="108"/>
      <c r="IV196" s="108"/>
      <c r="IW196" s="108"/>
      <c r="IX196" s="108"/>
      <c r="IY196" s="108"/>
      <c r="IZ196" s="108"/>
    </row>
    <row r="197" spans="1:260" s="134" customFormat="1" ht="20.100000000000001" customHeight="1">
      <c r="A197" s="42" t="s">
        <v>148</v>
      </c>
      <c r="B197" s="27" t="s">
        <v>157</v>
      </c>
      <c r="C197" s="30">
        <v>110</v>
      </c>
      <c r="D197" s="27" t="s">
        <v>149</v>
      </c>
      <c r="E197" s="442">
        <v>2614</v>
      </c>
      <c r="F197" s="443">
        <f t="shared" si="45"/>
        <v>287540</v>
      </c>
      <c r="G197" s="33">
        <v>713</v>
      </c>
      <c r="H197" s="33">
        <f t="shared" si="46"/>
        <v>78430</v>
      </c>
      <c r="I197" s="33"/>
      <c r="J197" s="33"/>
      <c r="K197" s="28">
        <f t="shared" si="51"/>
        <v>3327</v>
      </c>
      <c r="L197" s="26">
        <f t="shared" si="47"/>
        <v>365970</v>
      </c>
      <c r="M197" s="53" t="s">
        <v>43</v>
      </c>
      <c r="N197" s="386">
        <f t="shared" si="50"/>
        <v>78430</v>
      </c>
      <c r="O197" s="444">
        <f t="shared" si="48"/>
        <v>2.9999999999999997E-4</v>
      </c>
      <c r="P197" s="54"/>
      <c r="Q197" s="53"/>
      <c r="R197" s="387"/>
      <c r="S197" s="388">
        <f t="shared" si="49"/>
        <v>78430</v>
      </c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3"/>
      <c r="AF197" s="133"/>
      <c r="AG197" s="133"/>
      <c r="AH197" s="133"/>
      <c r="AI197" s="133"/>
      <c r="AJ197" s="133"/>
      <c r="AK197" s="133"/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133"/>
      <c r="AX197" s="133"/>
      <c r="AY197" s="133"/>
      <c r="AZ197" s="133"/>
      <c r="BA197" s="133"/>
      <c r="BB197" s="133"/>
      <c r="BC197" s="133"/>
      <c r="BD197" s="133"/>
      <c r="BE197" s="133"/>
      <c r="BF197" s="133"/>
      <c r="BG197" s="133"/>
      <c r="BH197" s="133"/>
      <c r="BI197" s="133"/>
      <c r="BJ197" s="133"/>
      <c r="BK197" s="133"/>
      <c r="BL197" s="133"/>
      <c r="BM197" s="133"/>
      <c r="BN197" s="133"/>
      <c r="BO197" s="133"/>
      <c r="BP197" s="133"/>
      <c r="BQ197" s="133"/>
      <c r="BR197" s="133"/>
      <c r="BS197" s="133"/>
      <c r="BT197" s="133"/>
      <c r="BU197" s="133"/>
      <c r="BV197" s="133"/>
      <c r="BW197" s="133"/>
      <c r="BX197" s="133"/>
      <c r="BY197" s="133"/>
      <c r="BZ197" s="133"/>
      <c r="CA197" s="133"/>
      <c r="CB197" s="133"/>
      <c r="CC197" s="133"/>
      <c r="CD197" s="133"/>
      <c r="CE197" s="133"/>
      <c r="CF197" s="133"/>
      <c r="CG197" s="133"/>
      <c r="CH197" s="133"/>
      <c r="CI197" s="133"/>
      <c r="CJ197" s="133"/>
      <c r="CK197" s="133"/>
      <c r="CL197" s="133"/>
      <c r="CM197" s="133"/>
      <c r="CN197" s="133"/>
      <c r="CO197" s="133"/>
      <c r="CP197" s="133"/>
      <c r="CQ197" s="133"/>
      <c r="CR197" s="133"/>
      <c r="CS197" s="133"/>
      <c r="CT197" s="133"/>
      <c r="CU197" s="133"/>
      <c r="CV197" s="133"/>
      <c r="CW197" s="133"/>
      <c r="CX197" s="133"/>
      <c r="CY197" s="133"/>
      <c r="CZ197" s="133"/>
      <c r="DA197" s="133"/>
      <c r="DB197" s="133"/>
      <c r="DC197" s="133"/>
      <c r="DD197" s="133"/>
      <c r="DE197" s="133"/>
      <c r="DF197" s="133"/>
      <c r="DG197" s="133"/>
      <c r="DH197" s="133"/>
      <c r="DI197" s="133"/>
      <c r="DJ197" s="133"/>
      <c r="DK197" s="133"/>
      <c r="DL197" s="133"/>
      <c r="DM197" s="133"/>
      <c r="DN197" s="133"/>
      <c r="DO197" s="133"/>
      <c r="DP197" s="133"/>
      <c r="DQ197" s="133"/>
      <c r="DR197" s="133"/>
      <c r="DS197" s="133"/>
      <c r="DT197" s="133"/>
      <c r="DU197" s="133"/>
      <c r="DV197" s="133"/>
      <c r="DW197" s="133"/>
      <c r="DX197" s="133"/>
      <c r="DY197" s="133"/>
      <c r="DZ197" s="133"/>
      <c r="EA197" s="133"/>
      <c r="EB197" s="133"/>
      <c r="EC197" s="133"/>
      <c r="ED197" s="133"/>
      <c r="EE197" s="133"/>
      <c r="EF197" s="133"/>
      <c r="EG197" s="133"/>
      <c r="EH197" s="133"/>
      <c r="EI197" s="133"/>
      <c r="EJ197" s="133"/>
      <c r="EK197" s="133"/>
      <c r="EL197" s="133"/>
      <c r="EM197" s="133"/>
      <c r="EN197" s="133"/>
      <c r="EO197" s="133"/>
      <c r="EP197" s="133"/>
      <c r="EQ197" s="133"/>
      <c r="ER197" s="133"/>
      <c r="ES197" s="133"/>
      <c r="ET197" s="133"/>
      <c r="EU197" s="133"/>
      <c r="EV197" s="133"/>
      <c r="EW197" s="133"/>
      <c r="EX197" s="133"/>
      <c r="EY197" s="133"/>
      <c r="EZ197" s="133"/>
      <c r="FA197" s="133"/>
      <c r="FB197" s="133"/>
      <c r="FC197" s="133"/>
      <c r="FD197" s="133"/>
      <c r="FE197" s="133"/>
      <c r="FF197" s="133"/>
      <c r="FG197" s="133"/>
      <c r="FH197" s="133"/>
      <c r="FI197" s="133"/>
      <c r="FJ197" s="133"/>
      <c r="FK197" s="133"/>
      <c r="FL197" s="133"/>
      <c r="FM197" s="133"/>
      <c r="FN197" s="133"/>
      <c r="FO197" s="133"/>
      <c r="FP197" s="133"/>
      <c r="FQ197" s="133"/>
      <c r="FR197" s="133"/>
      <c r="FS197" s="133"/>
      <c r="FT197" s="133"/>
      <c r="FU197" s="133"/>
      <c r="FV197" s="133"/>
      <c r="FW197" s="133"/>
      <c r="FX197" s="133"/>
      <c r="FY197" s="133"/>
      <c r="FZ197" s="133"/>
      <c r="GA197" s="133"/>
      <c r="GB197" s="133"/>
      <c r="GC197" s="133"/>
      <c r="GD197" s="133"/>
      <c r="GE197" s="133"/>
      <c r="GF197" s="133"/>
      <c r="GG197" s="133"/>
      <c r="GH197" s="133"/>
      <c r="GI197" s="133"/>
      <c r="GJ197" s="133"/>
      <c r="GK197" s="133"/>
      <c r="GL197" s="133"/>
      <c r="GM197" s="133"/>
      <c r="GN197" s="133"/>
      <c r="GO197" s="133"/>
      <c r="GP197" s="133"/>
      <c r="GQ197" s="133"/>
      <c r="GR197" s="133"/>
      <c r="GS197" s="133"/>
      <c r="GT197" s="133"/>
      <c r="GU197" s="133"/>
      <c r="GV197" s="133"/>
      <c r="GW197" s="133"/>
      <c r="GX197" s="133"/>
      <c r="GY197" s="133"/>
      <c r="GZ197" s="133"/>
      <c r="HA197" s="133"/>
      <c r="HB197" s="133"/>
      <c r="HC197" s="133"/>
      <c r="HD197" s="133"/>
      <c r="HE197" s="133"/>
      <c r="HF197" s="133"/>
      <c r="HG197" s="133"/>
      <c r="HH197" s="133"/>
      <c r="HI197" s="133"/>
      <c r="HJ197" s="133"/>
      <c r="HK197" s="133"/>
      <c r="HL197" s="133"/>
      <c r="HM197" s="133"/>
      <c r="HN197" s="133"/>
      <c r="HO197" s="133"/>
      <c r="HP197" s="133"/>
      <c r="HQ197" s="133"/>
      <c r="HR197" s="133"/>
      <c r="HS197" s="133"/>
      <c r="HT197" s="133"/>
      <c r="HU197" s="133"/>
      <c r="HV197" s="133"/>
      <c r="HW197" s="133"/>
      <c r="HX197" s="133"/>
      <c r="HY197" s="133"/>
      <c r="HZ197" s="133"/>
      <c r="IA197" s="133"/>
      <c r="IB197" s="133"/>
      <c r="IC197" s="133"/>
      <c r="ID197" s="133"/>
      <c r="IE197" s="133"/>
      <c r="IF197" s="133"/>
      <c r="IG197" s="133"/>
      <c r="IH197" s="133"/>
      <c r="II197" s="133"/>
      <c r="IJ197" s="133"/>
      <c r="IK197" s="133"/>
      <c r="IL197" s="133"/>
      <c r="IM197" s="133"/>
      <c r="IN197" s="133"/>
      <c r="IO197" s="133"/>
      <c r="IP197" s="133"/>
      <c r="IQ197" s="133"/>
      <c r="IR197" s="133"/>
      <c r="IS197" s="133"/>
      <c r="IT197" s="133"/>
      <c r="IU197" s="133"/>
      <c r="IV197" s="133"/>
      <c r="IW197" s="133"/>
      <c r="IX197" s="133"/>
      <c r="IY197" s="133"/>
      <c r="IZ197" s="133"/>
    </row>
    <row r="198" spans="1:260" s="134" customFormat="1" ht="20.100000000000001" customHeight="1">
      <c r="A198" s="42" t="s">
        <v>152</v>
      </c>
      <c r="B198" s="27" t="s">
        <v>157</v>
      </c>
      <c r="C198" s="30">
        <v>110</v>
      </c>
      <c r="D198" s="27" t="s">
        <v>149</v>
      </c>
      <c r="E198" s="442"/>
      <c r="F198" s="443">
        <f t="shared" si="45"/>
        <v>0</v>
      </c>
      <c r="G198" s="33">
        <v>356</v>
      </c>
      <c r="H198" s="33">
        <f t="shared" si="46"/>
        <v>39160</v>
      </c>
      <c r="I198" s="33"/>
      <c r="J198" s="33"/>
      <c r="K198" s="28">
        <f t="shared" si="51"/>
        <v>356</v>
      </c>
      <c r="L198" s="26">
        <f t="shared" si="47"/>
        <v>39160</v>
      </c>
      <c r="M198" s="53" t="s">
        <v>43</v>
      </c>
      <c r="N198" s="386">
        <f t="shared" si="50"/>
        <v>39160</v>
      </c>
      <c r="O198" s="444">
        <f t="shared" si="48"/>
        <v>2.0000000000000001E-4</v>
      </c>
      <c r="P198" s="54"/>
      <c r="Q198" s="53"/>
      <c r="R198" s="387"/>
      <c r="S198" s="388">
        <f t="shared" si="49"/>
        <v>39160</v>
      </c>
      <c r="T198" s="133"/>
      <c r="U198" s="133"/>
      <c r="V198" s="133"/>
      <c r="W198" s="133"/>
      <c r="X198" s="133"/>
      <c r="Y198" s="133"/>
      <c r="Z198" s="133"/>
      <c r="AA198" s="133"/>
      <c r="AB198" s="133"/>
      <c r="AC198" s="133"/>
      <c r="AD198" s="133"/>
      <c r="AE198" s="133"/>
      <c r="AF198" s="133"/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133"/>
      <c r="AX198" s="133"/>
      <c r="AY198" s="133"/>
      <c r="AZ198" s="133"/>
      <c r="BA198" s="133"/>
      <c r="BB198" s="133"/>
      <c r="BC198" s="133"/>
      <c r="BD198" s="133"/>
      <c r="BE198" s="133"/>
      <c r="BF198" s="133"/>
      <c r="BG198" s="133"/>
      <c r="BH198" s="133"/>
      <c r="BI198" s="133"/>
      <c r="BJ198" s="133"/>
      <c r="BK198" s="133"/>
      <c r="BL198" s="133"/>
      <c r="BM198" s="133"/>
      <c r="BN198" s="133"/>
      <c r="BO198" s="133"/>
      <c r="BP198" s="133"/>
      <c r="BQ198" s="133"/>
      <c r="BR198" s="133"/>
      <c r="BS198" s="133"/>
      <c r="BT198" s="133"/>
      <c r="BU198" s="133"/>
      <c r="BV198" s="133"/>
      <c r="BW198" s="133"/>
      <c r="BX198" s="133"/>
      <c r="BY198" s="133"/>
      <c r="BZ198" s="133"/>
      <c r="CA198" s="133"/>
      <c r="CB198" s="133"/>
      <c r="CC198" s="133"/>
      <c r="CD198" s="133"/>
      <c r="CE198" s="133"/>
      <c r="CF198" s="133"/>
      <c r="CG198" s="133"/>
      <c r="CH198" s="133"/>
      <c r="CI198" s="133"/>
      <c r="CJ198" s="133"/>
      <c r="CK198" s="133"/>
      <c r="CL198" s="133"/>
      <c r="CM198" s="133"/>
      <c r="CN198" s="133"/>
      <c r="CO198" s="133"/>
      <c r="CP198" s="133"/>
      <c r="CQ198" s="133"/>
      <c r="CR198" s="133"/>
      <c r="CS198" s="133"/>
      <c r="CT198" s="133"/>
      <c r="CU198" s="133"/>
      <c r="CV198" s="133"/>
      <c r="CW198" s="133"/>
      <c r="CX198" s="133"/>
      <c r="CY198" s="133"/>
      <c r="CZ198" s="133"/>
      <c r="DA198" s="133"/>
      <c r="DB198" s="133"/>
      <c r="DC198" s="133"/>
      <c r="DD198" s="133"/>
      <c r="DE198" s="133"/>
      <c r="DF198" s="133"/>
      <c r="DG198" s="133"/>
      <c r="DH198" s="133"/>
      <c r="DI198" s="133"/>
      <c r="DJ198" s="133"/>
      <c r="DK198" s="133"/>
      <c r="DL198" s="133"/>
      <c r="DM198" s="133"/>
      <c r="DN198" s="133"/>
      <c r="DO198" s="133"/>
      <c r="DP198" s="133"/>
      <c r="DQ198" s="133"/>
      <c r="DR198" s="133"/>
      <c r="DS198" s="133"/>
      <c r="DT198" s="133"/>
      <c r="DU198" s="133"/>
      <c r="DV198" s="133"/>
      <c r="DW198" s="133"/>
      <c r="DX198" s="133"/>
      <c r="DY198" s="133"/>
      <c r="DZ198" s="133"/>
      <c r="EA198" s="133"/>
      <c r="EB198" s="133"/>
      <c r="EC198" s="133"/>
      <c r="ED198" s="133"/>
      <c r="EE198" s="133"/>
      <c r="EF198" s="133"/>
      <c r="EG198" s="133"/>
      <c r="EH198" s="133"/>
      <c r="EI198" s="133"/>
      <c r="EJ198" s="133"/>
      <c r="EK198" s="133"/>
      <c r="EL198" s="133"/>
      <c r="EM198" s="133"/>
      <c r="EN198" s="133"/>
      <c r="EO198" s="133"/>
      <c r="EP198" s="133"/>
      <c r="EQ198" s="133"/>
      <c r="ER198" s="133"/>
      <c r="ES198" s="133"/>
      <c r="ET198" s="133"/>
      <c r="EU198" s="133"/>
      <c r="EV198" s="133"/>
      <c r="EW198" s="133"/>
      <c r="EX198" s="133"/>
      <c r="EY198" s="133"/>
      <c r="EZ198" s="133"/>
      <c r="FA198" s="133"/>
      <c r="FB198" s="133"/>
      <c r="FC198" s="133"/>
      <c r="FD198" s="133"/>
      <c r="FE198" s="133"/>
      <c r="FF198" s="133"/>
      <c r="FG198" s="133"/>
      <c r="FH198" s="133"/>
      <c r="FI198" s="133"/>
      <c r="FJ198" s="133"/>
      <c r="FK198" s="133"/>
      <c r="FL198" s="133"/>
      <c r="FM198" s="133"/>
      <c r="FN198" s="133"/>
      <c r="FO198" s="133"/>
      <c r="FP198" s="133"/>
      <c r="FQ198" s="133"/>
      <c r="FR198" s="133"/>
      <c r="FS198" s="133"/>
      <c r="FT198" s="133"/>
      <c r="FU198" s="133"/>
      <c r="FV198" s="133"/>
      <c r="FW198" s="133"/>
      <c r="FX198" s="133"/>
      <c r="FY198" s="133"/>
      <c r="FZ198" s="133"/>
      <c r="GA198" s="133"/>
      <c r="GB198" s="133"/>
      <c r="GC198" s="133"/>
      <c r="GD198" s="133"/>
      <c r="GE198" s="133"/>
      <c r="GF198" s="133"/>
      <c r="GG198" s="133"/>
      <c r="GH198" s="133"/>
      <c r="GI198" s="133"/>
      <c r="GJ198" s="133"/>
      <c r="GK198" s="133"/>
      <c r="GL198" s="133"/>
      <c r="GM198" s="133"/>
      <c r="GN198" s="133"/>
      <c r="GO198" s="133"/>
      <c r="GP198" s="133"/>
      <c r="GQ198" s="133"/>
      <c r="GR198" s="133"/>
      <c r="GS198" s="133"/>
      <c r="GT198" s="133"/>
      <c r="GU198" s="133"/>
      <c r="GV198" s="133"/>
      <c r="GW198" s="133"/>
      <c r="GX198" s="133"/>
      <c r="GY198" s="133"/>
      <c r="GZ198" s="133"/>
      <c r="HA198" s="133"/>
      <c r="HB198" s="133"/>
      <c r="HC198" s="133"/>
      <c r="HD198" s="133"/>
      <c r="HE198" s="133"/>
      <c r="HF198" s="133"/>
      <c r="HG198" s="133"/>
      <c r="HH198" s="133"/>
      <c r="HI198" s="133"/>
      <c r="HJ198" s="133"/>
      <c r="HK198" s="133"/>
      <c r="HL198" s="133"/>
      <c r="HM198" s="133"/>
      <c r="HN198" s="133"/>
      <c r="HO198" s="133"/>
      <c r="HP198" s="133"/>
      <c r="HQ198" s="133"/>
      <c r="HR198" s="133"/>
      <c r="HS198" s="133"/>
      <c r="HT198" s="133"/>
      <c r="HU198" s="133"/>
      <c r="HV198" s="133"/>
      <c r="HW198" s="133"/>
      <c r="HX198" s="133"/>
      <c r="HY198" s="133"/>
      <c r="HZ198" s="133"/>
      <c r="IA198" s="133"/>
      <c r="IB198" s="133"/>
      <c r="IC198" s="133"/>
      <c r="ID198" s="133"/>
      <c r="IE198" s="133"/>
      <c r="IF198" s="133"/>
      <c r="IG198" s="133"/>
      <c r="IH198" s="133"/>
      <c r="II198" s="133"/>
      <c r="IJ198" s="133"/>
      <c r="IK198" s="133"/>
      <c r="IL198" s="133"/>
      <c r="IM198" s="133"/>
      <c r="IN198" s="133"/>
      <c r="IO198" s="133"/>
      <c r="IP198" s="133"/>
      <c r="IQ198" s="133"/>
      <c r="IR198" s="133"/>
      <c r="IS198" s="133"/>
      <c r="IT198" s="133"/>
      <c r="IU198" s="133"/>
      <c r="IV198" s="133"/>
      <c r="IW198" s="133"/>
      <c r="IX198" s="133"/>
      <c r="IY198" s="133"/>
      <c r="IZ198" s="133"/>
    </row>
    <row r="199" spans="1:260" s="134" customFormat="1" ht="20.100000000000001" customHeight="1">
      <c r="A199" s="42" t="s">
        <v>148</v>
      </c>
      <c r="B199" s="27" t="s">
        <v>158</v>
      </c>
      <c r="C199" s="30">
        <v>700</v>
      </c>
      <c r="D199" s="27" t="s">
        <v>149</v>
      </c>
      <c r="E199" s="442">
        <v>2053</v>
      </c>
      <c r="F199" s="443">
        <f t="shared" si="45"/>
        <v>1437100</v>
      </c>
      <c r="G199" s="33">
        <v>713</v>
      </c>
      <c r="H199" s="33">
        <f t="shared" si="46"/>
        <v>499100</v>
      </c>
      <c r="I199" s="33"/>
      <c r="J199" s="33"/>
      <c r="K199" s="28">
        <f t="shared" si="51"/>
        <v>2766</v>
      </c>
      <c r="L199" s="26">
        <f t="shared" si="47"/>
        <v>1936200</v>
      </c>
      <c r="M199" s="53" t="s">
        <v>43</v>
      </c>
      <c r="N199" s="386">
        <f t="shared" si="50"/>
        <v>499100</v>
      </c>
      <c r="O199" s="444">
        <f t="shared" si="48"/>
        <v>2E-3</v>
      </c>
      <c r="P199" s="54"/>
      <c r="Q199" s="53"/>
      <c r="R199" s="387"/>
      <c r="S199" s="388">
        <f t="shared" si="49"/>
        <v>499100</v>
      </c>
      <c r="T199" s="133"/>
      <c r="U199" s="133"/>
      <c r="V199" s="133"/>
      <c r="W199" s="133"/>
      <c r="X199" s="133"/>
      <c r="Y199" s="133"/>
      <c r="Z199" s="133"/>
      <c r="AA199" s="133"/>
      <c r="AB199" s="133"/>
      <c r="AC199" s="133"/>
      <c r="AD199" s="133"/>
      <c r="AE199" s="133"/>
      <c r="AF199" s="133"/>
      <c r="AG199" s="133"/>
      <c r="AH199" s="133"/>
      <c r="AI199" s="133"/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133"/>
      <c r="AX199" s="133"/>
      <c r="AY199" s="133"/>
      <c r="AZ199" s="133"/>
      <c r="BA199" s="133"/>
      <c r="BB199" s="133"/>
      <c r="BC199" s="133"/>
      <c r="BD199" s="133"/>
      <c r="BE199" s="133"/>
      <c r="BF199" s="133"/>
      <c r="BG199" s="133"/>
      <c r="BH199" s="133"/>
      <c r="BI199" s="133"/>
      <c r="BJ199" s="133"/>
      <c r="BK199" s="133"/>
      <c r="BL199" s="133"/>
      <c r="BM199" s="133"/>
      <c r="BN199" s="133"/>
      <c r="BO199" s="133"/>
      <c r="BP199" s="133"/>
      <c r="BQ199" s="133"/>
      <c r="BR199" s="133"/>
      <c r="BS199" s="133"/>
      <c r="BT199" s="133"/>
      <c r="BU199" s="133"/>
      <c r="BV199" s="133"/>
      <c r="BW199" s="133"/>
      <c r="BX199" s="133"/>
      <c r="BY199" s="133"/>
      <c r="BZ199" s="133"/>
      <c r="CA199" s="133"/>
      <c r="CB199" s="133"/>
      <c r="CC199" s="133"/>
      <c r="CD199" s="133"/>
      <c r="CE199" s="133"/>
      <c r="CF199" s="133"/>
      <c r="CG199" s="133"/>
      <c r="CH199" s="133"/>
      <c r="CI199" s="133"/>
      <c r="CJ199" s="133"/>
      <c r="CK199" s="133"/>
      <c r="CL199" s="133"/>
      <c r="CM199" s="133"/>
      <c r="CN199" s="133"/>
      <c r="CO199" s="133"/>
      <c r="CP199" s="133"/>
      <c r="CQ199" s="133"/>
      <c r="CR199" s="133"/>
      <c r="CS199" s="133"/>
      <c r="CT199" s="133"/>
      <c r="CU199" s="133"/>
      <c r="CV199" s="133"/>
      <c r="CW199" s="133"/>
      <c r="CX199" s="133"/>
      <c r="CY199" s="133"/>
      <c r="CZ199" s="133"/>
      <c r="DA199" s="133"/>
      <c r="DB199" s="133"/>
      <c r="DC199" s="133"/>
      <c r="DD199" s="133"/>
      <c r="DE199" s="133"/>
      <c r="DF199" s="133"/>
      <c r="DG199" s="133"/>
      <c r="DH199" s="133"/>
      <c r="DI199" s="133"/>
      <c r="DJ199" s="133"/>
      <c r="DK199" s="133"/>
      <c r="DL199" s="133"/>
      <c r="DM199" s="133"/>
      <c r="DN199" s="133"/>
      <c r="DO199" s="133"/>
      <c r="DP199" s="133"/>
      <c r="DQ199" s="133"/>
      <c r="DR199" s="133"/>
      <c r="DS199" s="133"/>
      <c r="DT199" s="133"/>
      <c r="DU199" s="133"/>
      <c r="DV199" s="133"/>
      <c r="DW199" s="133"/>
      <c r="DX199" s="133"/>
      <c r="DY199" s="133"/>
      <c r="DZ199" s="133"/>
      <c r="EA199" s="133"/>
      <c r="EB199" s="133"/>
      <c r="EC199" s="133"/>
      <c r="ED199" s="133"/>
      <c r="EE199" s="133"/>
      <c r="EF199" s="133"/>
      <c r="EG199" s="133"/>
      <c r="EH199" s="133"/>
      <c r="EI199" s="133"/>
      <c r="EJ199" s="133"/>
      <c r="EK199" s="133"/>
      <c r="EL199" s="133"/>
      <c r="EM199" s="133"/>
      <c r="EN199" s="133"/>
      <c r="EO199" s="133"/>
      <c r="EP199" s="133"/>
      <c r="EQ199" s="133"/>
      <c r="ER199" s="133"/>
      <c r="ES199" s="133"/>
      <c r="ET199" s="133"/>
      <c r="EU199" s="133"/>
      <c r="EV199" s="133"/>
      <c r="EW199" s="133"/>
      <c r="EX199" s="133"/>
      <c r="EY199" s="133"/>
      <c r="EZ199" s="133"/>
      <c r="FA199" s="133"/>
      <c r="FB199" s="133"/>
      <c r="FC199" s="133"/>
      <c r="FD199" s="133"/>
      <c r="FE199" s="133"/>
      <c r="FF199" s="133"/>
      <c r="FG199" s="133"/>
      <c r="FH199" s="133"/>
      <c r="FI199" s="133"/>
      <c r="FJ199" s="133"/>
      <c r="FK199" s="133"/>
      <c r="FL199" s="133"/>
      <c r="FM199" s="133"/>
      <c r="FN199" s="133"/>
      <c r="FO199" s="133"/>
      <c r="FP199" s="133"/>
      <c r="FQ199" s="133"/>
      <c r="FR199" s="133"/>
      <c r="FS199" s="133"/>
      <c r="FT199" s="133"/>
      <c r="FU199" s="133"/>
      <c r="FV199" s="133"/>
      <c r="FW199" s="133"/>
      <c r="FX199" s="133"/>
      <c r="FY199" s="133"/>
      <c r="FZ199" s="133"/>
      <c r="GA199" s="133"/>
      <c r="GB199" s="133"/>
      <c r="GC199" s="133"/>
      <c r="GD199" s="133"/>
      <c r="GE199" s="133"/>
      <c r="GF199" s="133"/>
      <c r="GG199" s="133"/>
      <c r="GH199" s="133"/>
      <c r="GI199" s="133"/>
      <c r="GJ199" s="133"/>
      <c r="GK199" s="133"/>
      <c r="GL199" s="133"/>
      <c r="GM199" s="133"/>
      <c r="GN199" s="133"/>
      <c r="GO199" s="133"/>
      <c r="GP199" s="133"/>
      <c r="GQ199" s="133"/>
      <c r="GR199" s="133"/>
      <c r="GS199" s="133"/>
      <c r="GT199" s="133"/>
      <c r="GU199" s="133"/>
      <c r="GV199" s="133"/>
      <c r="GW199" s="133"/>
      <c r="GX199" s="133"/>
      <c r="GY199" s="133"/>
      <c r="GZ199" s="133"/>
      <c r="HA199" s="133"/>
      <c r="HB199" s="133"/>
      <c r="HC199" s="133"/>
      <c r="HD199" s="133"/>
      <c r="HE199" s="133"/>
      <c r="HF199" s="133"/>
      <c r="HG199" s="133"/>
      <c r="HH199" s="133"/>
      <c r="HI199" s="133"/>
      <c r="HJ199" s="133"/>
      <c r="HK199" s="133"/>
      <c r="HL199" s="133"/>
      <c r="HM199" s="133"/>
      <c r="HN199" s="133"/>
      <c r="HO199" s="133"/>
      <c r="HP199" s="133"/>
      <c r="HQ199" s="133"/>
      <c r="HR199" s="133"/>
      <c r="HS199" s="133"/>
      <c r="HT199" s="133"/>
      <c r="HU199" s="133"/>
      <c r="HV199" s="133"/>
      <c r="HW199" s="133"/>
      <c r="HX199" s="133"/>
      <c r="HY199" s="133"/>
      <c r="HZ199" s="133"/>
      <c r="IA199" s="133"/>
      <c r="IB199" s="133"/>
      <c r="IC199" s="133"/>
      <c r="ID199" s="133"/>
      <c r="IE199" s="133"/>
      <c r="IF199" s="133"/>
      <c r="IG199" s="133"/>
      <c r="IH199" s="133"/>
      <c r="II199" s="133"/>
      <c r="IJ199" s="133"/>
      <c r="IK199" s="133"/>
      <c r="IL199" s="133"/>
      <c r="IM199" s="133"/>
      <c r="IN199" s="133"/>
      <c r="IO199" s="133"/>
      <c r="IP199" s="133"/>
      <c r="IQ199" s="133"/>
      <c r="IR199" s="133"/>
      <c r="IS199" s="133"/>
      <c r="IT199" s="133"/>
      <c r="IU199" s="133"/>
      <c r="IV199" s="133"/>
      <c r="IW199" s="133"/>
      <c r="IX199" s="133"/>
      <c r="IY199" s="133"/>
      <c r="IZ199" s="133"/>
    </row>
    <row r="200" spans="1:260" s="134" customFormat="1" ht="20.100000000000001" customHeight="1">
      <c r="A200" s="42" t="s">
        <v>152</v>
      </c>
      <c r="B200" s="27" t="s">
        <v>158</v>
      </c>
      <c r="C200" s="30">
        <v>700</v>
      </c>
      <c r="D200" s="27" t="s">
        <v>149</v>
      </c>
      <c r="E200" s="442"/>
      <c r="F200" s="443">
        <f t="shared" si="45"/>
        <v>0</v>
      </c>
      <c r="G200" s="33">
        <v>356</v>
      </c>
      <c r="H200" s="33">
        <f t="shared" si="46"/>
        <v>249200</v>
      </c>
      <c r="I200" s="33"/>
      <c r="J200" s="33"/>
      <c r="K200" s="28">
        <f t="shared" si="51"/>
        <v>356</v>
      </c>
      <c r="L200" s="26">
        <f t="shared" si="47"/>
        <v>249200</v>
      </c>
      <c r="M200" s="53" t="s">
        <v>43</v>
      </c>
      <c r="N200" s="386">
        <f t="shared" si="50"/>
        <v>249200</v>
      </c>
      <c r="O200" s="444">
        <f t="shared" si="48"/>
        <v>1E-3</v>
      </c>
      <c r="P200" s="54"/>
      <c r="Q200" s="53"/>
      <c r="R200" s="387"/>
      <c r="S200" s="388">
        <f t="shared" si="49"/>
        <v>249200</v>
      </c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3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133"/>
      <c r="AX200" s="133"/>
      <c r="AY200" s="133"/>
      <c r="AZ200" s="133"/>
      <c r="BA200" s="133"/>
      <c r="BB200" s="133"/>
      <c r="BC200" s="133"/>
      <c r="BD200" s="133"/>
      <c r="BE200" s="133"/>
      <c r="BF200" s="133"/>
      <c r="BG200" s="133"/>
      <c r="BH200" s="133"/>
      <c r="BI200" s="133"/>
      <c r="BJ200" s="133"/>
      <c r="BK200" s="133"/>
      <c r="BL200" s="133"/>
      <c r="BM200" s="133"/>
      <c r="BN200" s="133"/>
      <c r="BO200" s="133"/>
      <c r="BP200" s="133"/>
      <c r="BQ200" s="133"/>
      <c r="BR200" s="133"/>
      <c r="BS200" s="133"/>
      <c r="BT200" s="133"/>
      <c r="BU200" s="133"/>
      <c r="BV200" s="133"/>
      <c r="BW200" s="133"/>
      <c r="BX200" s="133"/>
      <c r="BY200" s="133"/>
      <c r="BZ200" s="133"/>
      <c r="CA200" s="133"/>
      <c r="CB200" s="133"/>
      <c r="CC200" s="133"/>
      <c r="CD200" s="133"/>
      <c r="CE200" s="133"/>
      <c r="CF200" s="133"/>
      <c r="CG200" s="133"/>
      <c r="CH200" s="133"/>
      <c r="CI200" s="133"/>
      <c r="CJ200" s="133"/>
      <c r="CK200" s="133"/>
      <c r="CL200" s="133"/>
      <c r="CM200" s="133"/>
      <c r="CN200" s="133"/>
      <c r="CO200" s="133"/>
      <c r="CP200" s="133"/>
      <c r="CQ200" s="133"/>
      <c r="CR200" s="133"/>
      <c r="CS200" s="133"/>
      <c r="CT200" s="133"/>
      <c r="CU200" s="133"/>
      <c r="CV200" s="133"/>
      <c r="CW200" s="133"/>
      <c r="CX200" s="133"/>
      <c r="CY200" s="133"/>
      <c r="CZ200" s="133"/>
      <c r="DA200" s="133"/>
      <c r="DB200" s="133"/>
      <c r="DC200" s="133"/>
      <c r="DD200" s="133"/>
      <c r="DE200" s="133"/>
      <c r="DF200" s="133"/>
      <c r="DG200" s="133"/>
      <c r="DH200" s="133"/>
      <c r="DI200" s="133"/>
      <c r="DJ200" s="133"/>
      <c r="DK200" s="133"/>
      <c r="DL200" s="133"/>
      <c r="DM200" s="133"/>
      <c r="DN200" s="133"/>
      <c r="DO200" s="133"/>
      <c r="DP200" s="133"/>
      <c r="DQ200" s="133"/>
      <c r="DR200" s="133"/>
      <c r="DS200" s="133"/>
      <c r="DT200" s="133"/>
      <c r="DU200" s="133"/>
      <c r="DV200" s="133"/>
      <c r="DW200" s="133"/>
      <c r="DX200" s="133"/>
      <c r="DY200" s="133"/>
      <c r="DZ200" s="133"/>
      <c r="EA200" s="133"/>
      <c r="EB200" s="133"/>
      <c r="EC200" s="133"/>
      <c r="ED200" s="133"/>
      <c r="EE200" s="133"/>
      <c r="EF200" s="133"/>
      <c r="EG200" s="133"/>
      <c r="EH200" s="133"/>
      <c r="EI200" s="133"/>
      <c r="EJ200" s="133"/>
      <c r="EK200" s="133"/>
      <c r="EL200" s="133"/>
      <c r="EM200" s="133"/>
      <c r="EN200" s="133"/>
      <c r="EO200" s="133"/>
      <c r="EP200" s="133"/>
      <c r="EQ200" s="133"/>
      <c r="ER200" s="133"/>
      <c r="ES200" s="133"/>
      <c r="ET200" s="133"/>
      <c r="EU200" s="133"/>
      <c r="EV200" s="133"/>
      <c r="EW200" s="133"/>
      <c r="EX200" s="133"/>
      <c r="EY200" s="133"/>
      <c r="EZ200" s="133"/>
      <c r="FA200" s="133"/>
      <c r="FB200" s="133"/>
      <c r="FC200" s="133"/>
      <c r="FD200" s="133"/>
      <c r="FE200" s="133"/>
      <c r="FF200" s="133"/>
      <c r="FG200" s="133"/>
      <c r="FH200" s="133"/>
      <c r="FI200" s="133"/>
      <c r="FJ200" s="133"/>
      <c r="FK200" s="133"/>
      <c r="FL200" s="133"/>
      <c r="FM200" s="133"/>
      <c r="FN200" s="133"/>
      <c r="FO200" s="133"/>
      <c r="FP200" s="133"/>
      <c r="FQ200" s="133"/>
      <c r="FR200" s="133"/>
      <c r="FS200" s="133"/>
      <c r="FT200" s="133"/>
      <c r="FU200" s="133"/>
      <c r="FV200" s="133"/>
      <c r="FW200" s="133"/>
      <c r="FX200" s="133"/>
      <c r="FY200" s="133"/>
      <c r="FZ200" s="133"/>
      <c r="GA200" s="133"/>
      <c r="GB200" s="133"/>
      <c r="GC200" s="133"/>
      <c r="GD200" s="133"/>
      <c r="GE200" s="133"/>
      <c r="GF200" s="133"/>
      <c r="GG200" s="133"/>
      <c r="GH200" s="133"/>
      <c r="GI200" s="133"/>
      <c r="GJ200" s="133"/>
      <c r="GK200" s="133"/>
      <c r="GL200" s="133"/>
      <c r="GM200" s="133"/>
      <c r="GN200" s="133"/>
      <c r="GO200" s="133"/>
      <c r="GP200" s="133"/>
      <c r="GQ200" s="133"/>
      <c r="GR200" s="133"/>
      <c r="GS200" s="133"/>
      <c r="GT200" s="133"/>
      <c r="GU200" s="133"/>
      <c r="GV200" s="133"/>
      <c r="GW200" s="133"/>
      <c r="GX200" s="133"/>
      <c r="GY200" s="133"/>
      <c r="GZ200" s="133"/>
      <c r="HA200" s="133"/>
      <c r="HB200" s="133"/>
      <c r="HC200" s="133"/>
      <c r="HD200" s="133"/>
      <c r="HE200" s="133"/>
      <c r="HF200" s="133"/>
      <c r="HG200" s="133"/>
      <c r="HH200" s="133"/>
      <c r="HI200" s="133"/>
      <c r="HJ200" s="133"/>
      <c r="HK200" s="133"/>
      <c r="HL200" s="133"/>
      <c r="HM200" s="133"/>
      <c r="HN200" s="133"/>
      <c r="HO200" s="133"/>
      <c r="HP200" s="133"/>
      <c r="HQ200" s="133"/>
      <c r="HR200" s="133"/>
      <c r="HS200" s="133"/>
      <c r="HT200" s="133"/>
      <c r="HU200" s="133"/>
      <c r="HV200" s="133"/>
      <c r="HW200" s="133"/>
      <c r="HX200" s="133"/>
      <c r="HY200" s="133"/>
      <c r="HZ200" s="133"/>
      <c r="IA200" s="133"/>
      <c r="IB200" s="133"/>
      <c r="IC200" s="133"/>
      <c r="ID200" s="133"/>
      <c r="IE200" s="133"/>
      <c r="IF200" s="133"/>
      <c r="IG200" s="133"/>
      <c r="IH200" s="133"/>
      <c r="II200" s="133"/>
      <c r="IJ200" s="133"/>
      <c r="IK200" s="133"/>
      <c r="IL200" s="133"/>
      <c r="IM200" s="133"/>
      <c r="IN200" s="133"/>
      <c r="IO200" s="133"/>
      <c r="IP200" s="133"/>
      <c r="IQ200" s="133"/>
      <c r="IR200" s="133"/>
      <c r="IS200" s="133"/>
      <c r="IT200" s="133"/>
      <c r="IU200" s="133"/>
      <c r="IV200" s="133"/>
      <c r="IW200" s="133"/>
      <c r="IX200" s="133"/>
      <c r="IY200" s="133"/>
      <c r="IZ200" s="133"/>
    </row>
    <row r="201" spans="1:260" s="134" customFormat="1" ht="20.100000000000001" customHeight="1">
      <c r="A201" s="42" t="s">
        <v>159</v>
      </c>
      <c r="B201" s="27" t="s">
        <v>160</v>
      </c>
      <c r="C201" s="30">
        <v>1</v>
      </c>
      <c r="D201" s="27" t="s">
        <v>42</v>
      </c>
      <c r="E201" s="442">
        <v>1700000</v>
      </c>
      <c r="F201" s="443">
        <f t="shared" si="45"/>
        <v>1700000</v>
      </c>
      <c r="G201" s="33">
        <v>129815</v>
      </c>
      <c r="H201" s="33">
        <f t="shared" si="46"/>
        <v>129815</v>
      </c>
      <c r="I201" s="33"/>
      <c r="J201" s="33"/>
      <c r="K201" s="28">
        <f t="shared" si="51"/>
        <v>1829815</v>
      </c>
      <c r="L201" s="26">
        <f t="shared" si="47"/>
        <v>1829815</v>
      </c>
      <c r="M201" s="53" t="s">
        <v>43</v>
      </c>
      <c r="N201" s="386">
        <f t="shared" si="50"/>
        <v>129815</v>
      </c>
      <c r="O201" s="444">
        <f t="shared" si="48"/>
        <v>5.0000000000000001E-4</v>
      </c>
      <c r="P201" s="54"/>
      <c r="Q201" s="53"/>
      <c r="R201" s="387"/>
      <c r="S201" s="388">
        <f t="shared" si="49"/>
        <v>129815</v>
      </c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3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133"/>
      <c r="AX201" s="133"/>
      <c r="AY201" s="133"/>
      <c r="AZ201" s="133"/>
      <c r="BA201" s="133"/>
      <c r="BB201" s="133"/>
      <c r="BC201" s="133"/>
      <c r="BD201" s="133"/>
      <c r="BE201" s="133"/>
      <c r="BF201" s="133"/>
      <c r="BG201" s="133"/>
      <c r="BH201" s="133"/>
      <c r="BI201" s="133"/>
      <c r="BJ201" s="133"/>
      <c r="BK201" s="133"/>
      <c r="BL201" s="133"/>
      <c r="BM201" s="133"/>
      <c r="BN201" s="133"/>
      <c r="BO201" s="133"/>
      <c r="BP201" s="133"/>
      <c r="BQ201" s="133"/>
      <c r="BR201" s="133"/>
      <c r="BS201" s="133"/>
      <c r="BT201" s="133"/>
      <c r="BU201" s="133"/>
      <c r="BV201" s="133"/>
      <c r="BW201" s="133"/>
      <c r="BX201" s="133"/>
      <c r="BY201" s="133"/>
      <c r="BZ201" s="133"/>
      <c r="CA201" s="133"/>
      <c r="CB201" s="133"/>
      <c r="CC201" s="133"/>
      <c r="CD201" s="133"/>
      <c r="CE201" s="133"/>
      <c r="CF201" s="133"/>
      <c r="CG201" s="133"/>
      <c r="CH201" s="133"/>
      <c r="CI201" s="133"/>
      <c r="CJ201" s="133"/>
      <c r="CK201" s="133"/>
      <c r="CL201" s="133"/>
      <c r="CM201" s="133"/>
      <c r="CN201" s="133"/>
      <c r="CO201" s="133"/>
      <c r="CP201" s="133"/>
      <c r="CQ201" s="133"/>
      <c r="CR201" s="133"/>
      <c r="CS201" s="133"/>
      <c r="CT201" s="133"/>
      <c r="CU201" s="133"/>
      <c r="CV201" s="133"/>
      <c r="CW201" s="133"/>
      <c r="CX201" s="133"/>
      <c r="CY201" s="133"/>
      <c r="CZ201" s="133"/>
      <c r="DA201" s="133"/>
      <c r="DB201" s="133"/>
      <c r="DC201" s="133"/>
      <c r="DD201" s="133"/>
      <c r="DE201" s="133"/>
      <c r="DF201" s="133"/>
      <c r="DG201" s="133"/>
      <c r="DH201" s="133"/>
      <c r="DI201" s="133"/>
      <c r="DJ201" s="133"/>
      <c r="DK201" s="133"/>
      <c r="DL201" s="133"/>
      <c r="DM201" s="133"/>
      <c r="DN201" s="133"/>
      <c r="DO201" s="133"/>
      <c r="DP201" s="133"/>
      <c r="DQ201" s="133"/>
      <c r="DR201" s="133"/>
      <c r="DS201" s="133"/>
      <c r="DT201" s="133"/>
      <c r="DU201" s="133"/>
      <c r="DV201" s="133"/>
      <c r="DW201" s="133"/>
      <c r="DX201" s="133"/>
      <c r="DY201" s="133"/>
      <c r="DZ201" s="133"/>
      <c r="EA201" s="133"/>
      <c r="EB201" s="133"/>
      <c r="EC201" s="133"/>
      <c r="ED201" s="133"/>
      <c r="EE201" s="133"/>
      <c r="EF201" s="133"/>
      <c r="EG201" s="133"/>
      <c r="EH201" s="133"/>
      <c r="EI201" s="133"/>
      <c r="EJ201" s="133"/>
      <c r="EK201" s="133"/>
      <c r="EL201" s="133"/>
      <c r="EM201" s="133"/>
      <c r="EN201" s="133"/>
      <c r="EO201" s="133"/>
      <c r="EP201" s="133"/>
      <c r="EQ201" s="133"/>
      <c r="ER201" s="133"/>
      <c r="ES201" s="133"/>
      <c r="ET201" s="133"/>
      <c r="EU201" s="133"/>
      <c r="EV201" s="133"/>
      <c r="EW201" s="133"/>
      <c r="EX201" s="133"/>
      <c r="EY201" s="133"/>
      <c r="EZ201" s="133"/>
      <c r="FA201" s="133"/>
      <c r="FB201" s="133"/>
      <c r="FC201" s="133"/>
      <c r="FD201" s="133"/>
      <c r="FE201" s="133"/>
      <c r="FF201" s="133"/>
      <c r="FG201" s="133"/>
      <c r="FH201" s="133"/>
      <c r="FI201" s="133"/>
      <c r="FJ201" s="133"/>
      <c r="FK201" s="133"/>
      <c r="FL201" s="133"/>
      <c r="FM201" s="133"/>
      <c r="FN201" s="133"/>
      <c r="FO201" s="133"/>
      <c r="FP201" s="133"/>
      <c r="FQ201" s="133"/>
      <c r="FR201" s="133"/>
      <c r="FS201" s="133"/>
      <c r="FT201" s="133"/>
      <c r="FU201" s="133"/>
      <c r="FV201" s="133"/>
      <c r="FW201" s="133"/>
      <c r="FX201" s="133"/>
      <c r="FY201" s="133"/>
      <c r="FZ201" s="133"/>
      <c r="GA201" s="133"/>
      <c r="GB201" s="133"/>
      <c r="GC201" s="133"/>
      <c r="GD201" s="133"/>
      <c r="GE201" s="133"/>
      <c r="GF201" s="133"/>
      <c r="GG201" s="133"/>
      <c r="GH201" s="133"/>
      <c r="GI201" s="133"/>
      <c r="GJ201" s="133"/>
      <c r="GK201" s="133"/>
      <c r="GL201" s="133"/>
      <c r="GM201" s="133"/>
      <c r="GN201" s="133"/>
      <c r="GO201" s="133"/>
      <c r="GP201" s="133"/>
      <c r="GQ201" s="133"/>
      <c r="GR201" s="133"/>
      <c r="GS201" s="133"/>
      <c r="GT201" s="133"/>
      <c r="GU201" s="133"/>
      <c r="GV201" s="133"/>
      <c r="GW201" s="133"/>
      <c r="GX201" s="133"/>
      <c r="GY201" s="133"/>
      <c r="GZ201" s="133"/>
      <c r="HA201" s="133"/>
      <c r="HB201" s="133"/>
      <c r="HC201" s="133"/>
      <c r="HD201" s="133"/>
      <c r="HE201" s="133"/>
      <c r="HF201" s="133"/>
      <c r="HG201" s="133"/>
      <c r="HH201" s="133"/>
      <c r="HI201" s="133"/>
      <c r="HJ201" s="133"/>
      <c r="HK201" s="133"/>
      <c r="HL201" s="133"/>
      <c r="HM201" s="133"/>
      <c r="HN201" s="133"/>
      <c r="HO201" s="133"/>
      <c r="HP201" s="133"/>
      <c r="HQ201" s="133"/>
      <c r="HR201" s="133"/>
      <c r="HS201" s="133"/>
      <c r="HT201" s="133"/>
      <c r="HU201" s="133"/>
      <c r="HV201" s="133"/>
      <c r="HW201" s="133"/>
      <c r="HX201" s="133"/>
      <c r="HY201" s="133"/>
      <c r="HZ201" s="133"/>
      <c r="IA201" s="133"/>
      <c r="IB201" s="133"/>
      <c r="IC201" s="133"/>
      <c r="ID201" s="133"/>
      <c r="IE201" s="133"/>
      <c r="IF201" s="133"/>
      <c r="IG201" s="133"/>
      <c r="IH201" s="133"/>
      <c r="II201" s="133"/>
      <c r="IJ201" s="133"/>
      <c r="IK201" s="133"/>
      <c r="IL201" s="133"/>
      <c r="IM201" s="133"/>
      <c r="IN201" s="133"/>
      <c r="IO201" s="133"/>
      <c r="IP201" s="133"/>
      <c r="IQ201" s="133"/>
      <c r="IR201" s="133"/>
      <c r="IS201" s="133"/>
      <c r="IT201" s="133"/>
      <c r="IU201" s="133"/>
      <c r="IV201" s="133"/>
      <c r="IW201" s="133"/>
      <c r="IX201" s="133"/>
      <c r="IY201" s="133"/>
      <c r="IZ201" s="133"/>
    </row>
    <row r="202" spans="1:260" s="134" customFormat="1" ht="20.100000000000001" customHeight="1">
      <c r="A202" s="42" t="s">
        <v>161</v>
      </c>
      <c r="B202" s="27" t="s">
        <v>162</v>
      </c>
      <c r="C202" s="30">
        <v>15</v>
      </c>
      <c r="D202" s="27" t="s">
        <v>42</v>
      </c>
      <c r="E202" s="442">
        <v>148200</v>
      </c>
      <c r="F202" s="443">
        <f t="shared" si="45"/>
        <v>2223000</v>
      </c>
      <c r="G202" s="33">
        <v>54810</v>
      </c>
      <c r="H202" s="33">
        <f t="shared" si="46"/>
        <v>822150</v>
      </c>
      <c r="I202" s="33"/>
      <c r="J202" s="33"/>
      <c r="K202" s="28">
        <f t="shared" si="51"/>
        <v>203010</v>
      </c>
      <c r="L202" s="26">
        <f t="shared" si="47"/>
        <v>3045150</v>
      </c>
      <c r="M202" s="53" t="s">
        <v>43</v>
      </c>
      <c r="N202" s="386">
        <f t="shared" si="50"/>
        <v>822150</v>
      </c>
      <c r="O202" s="444">
        <f t="shared" si="48"/>
        <v>3.3E-3</v>
      </c>
      <c r="P202" s="54"/>
      <c r="Q202" s="53"/>
      <c r="R202" s="387"/>
      <c r="S202" s="388">
        <f t="shared" si="49"/>
        <v>822150</v>
      </c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3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/>
      <c r="AV202" s="133"/>
      <c r="AW202" s="133"/>
      <c r="AX202" s="133"/>
      <c r="AY202" s="133"/>
      <c r="AZ202" s="133"/>
      <c r="BA202" s="133"/>
      <c r="BB202" s="133"/>
      <c r="BC202" s="133"/>
      <c r="BD202" s="133"/>
      <c r="BE202" s="133"/>
      <c r="BF202" s="133"/>
      <c r="BG202" s="133"/>
      <c r="BH202" s="133"/>
      <c r="BI202" s="133"/>
      <c r="BJ202" s="133"/>
      <c r="BK202" s="133"/>
      <c r="BL202" s="133"/>
      <c r="BM202" s="133"/>
      <c r="BN202" s="133"/>
      <c r="BO202" s="133"/>
      <c r="BP202" s="133"/>
      <c r="BQ202" s="133"/>
      <c r="BR202" s="133"/>
      <c r="BS202" s="133"/>
      <c r="BT202" s="133"/>
      <c r="BU202" s="133"/>
      <c r="BV202" s="133"/>
      <c r="BW202" s="133"/>
      <c r="BX202" s="133"/>
      <c r="BY202" s="133"/>
      <c r="BZ202" s="133"/>
      <c r="CA202" s="133"/>
      <c r="CB202" s="133"/>
      <c r="CC202" s="133"/>
      <c r="CD202" s="133"/>
      <c r="CE202" s="133"/>
      <c r="CF202" s="133"/>
      <c r="CG202" s="133"/>
      <c r="CH202" s="133"/>
      <c r="CI202" s="133"/>
      <c r="CJ202" s="133"/>
      <c r="CK202" s="133"/>
      <c r="CL202" s="133"/>
      <c r="CM202" s="133"/>
      <c r="CN202" s="133"/>
      <c r="CO202" s="133"/>
      <c r="CP202" s="133"/>
      <c r="CQ202" s="133"/>
      <c r="CR202" s="133"/>
      <c r="CS202" s="133"/>
      <c r="CT202" s="133"/>
      <c r="CU202" s="133"/>
      <c r="CV202" s="133"/>
      <c r="CW202" s="133"/>
      <c r="CX202" s="133"/>
      <c r="CY202" s="133"/>
      <c r="CZ202" s="133"/>
      <c r="DA202" s="133"/>
      <c r="DB202" s="133"/>
      <c r="DC202" s="133"/>
      <c r="DD202" s="133"/>
      <c r="DE202" s="133"/>
      <c r="DF202" s="133"/>
      <c r="DG202" s="133"/>
      <c r="DH202" s="133"/>
      <c r="DI202" s="133"/>
      <c r="DJ202" s="133"/>
      <c r="DK202" s="133"/>
      <c r="DL202" s="133"/>
      <c r="DM202" s="133"/>
      <c r="DN202" s="133"/>
      <c r="DO202" s="133"/>
      <c r="DP202" s="133"/>
      <c r="DQ202" s="133"/>
      <c r="DR202" s="133"/>
      <c r="DS202" s="133"/>
      <c r="DT202" s="133"/>
      <c r="DU202" s="133"/>
      <c r="DV202" s="133"/>
      <c r="DW202" s="133"/>
      <c r="DX202" s="133"/>
      <c r="DY202" s="133"/>
      <c r="DZ202" s="133"/>
      <c r="EA202" s="133"/>
      <c r="EB202" s="133"/>
      <c r="EC202" s="133"/>
      <c r="ED202" s="133"/>
      <c r="EE202" s="133"/>
      <c r="EF202" s="133"/>
      <c r="EG202" s="133"/>
      <c r="EH202" s="133"/>
      <c r="EI202" s="133"/>
      <c r="EJ202" s="133"/>
      <c r="EK202" s="133"/>
      <c r="EL202" s="133"/>
      <c r="EM202" s="133"/>
      <c r="EN202" s="133"/>
      <c r="EO202" s="133"/>
      <c r="EP202" s="133"/>
      <c r="EQ202" s="133"/>
      <c r="ER202" s="133"/>
      <c r="ES202" s="133"/>
      <c r="ET202" s="133"/>
      <c r="EU202" s="133"/>
      <c r="EV202" s="133"/>
      <c r="EW202" s="133"/>
      <c r="EX202" s="133"/>
      <c r="EY202" s="133"/>
      <c r="EZ202" s="133"/>
      <c r="FA202" s="133"/>
      <c r="FB202" s="133"/>
      <c r="FC202" s="133"/>
      <c r="FD202" s="133"/>
      <c r="FE202" s="133"/>
      <c r="FF202" s="133"/>
      <c r="FG202" s="133"/>
      <c r="FH202" s="133"/>
      <c r="FI202" s="133"/>
      <c r="FJ202" s="133"/>
      <c r="FK202" s="133"/>
      <c r="FL202" s="133"/>
      <c r="FM202" s="133"/>
      <c r="FN202" s="133"/>
      <c r="FO202" s="133"/>
      <c r="FP202" s="133"/>
      <c r="FQ202" s="133"/>
      <c r="FR202" s="133"/>
      <c r="FS202" s="133"/>
      <c r="FT202" s="133"/>
      <c r="FU202" s="133"/>
      <c r="FV202" s="133"/>
      <c r="FW202" s="133"/>
      <c r="FX202" s="133"/>
      <c r="FY202" s="133"/>
      <c r="FZ202" s="133"/>
      <c r="GA202" s="133"/>
      <c r="GB202" s="133"/>
      <c r="GC202" s="133"/>
      <c r="GD202" s="133"/>
      <c r="GE202" s="133"/>
      <c r="GF202" s="133"/>
      <c r="GG202" s="133"/>
      <c r="GH202" s="133"/>
      <c r="GI202" s="133"/>
      <c r="GJ202" s="133"/>
      <c r="GK202" s="133"/>
      <c r="GL202" s="133"/>
      <c r="GM202" s="133"/>
      <c r="GN202" s="133"/>
      <c r="GO202" s="133"/>
      <c r="GP202" s="133"/>
      <c r="GQ202" s="133"/>
      <c r="GR202" s="133"/>
      <c r="GS202" s="133"/>
      <c r="GT202" s="133"/>
      <c r="GU202" s="133"/>
      <c r="GV202" s="133"/>
      <c r="GW202" s="133"/>
      <c r="GX202" s="133"/>
      <c r="GY202" s="133"/>
      <c r="GZ202" s="133"/>
      <c r="HA202" s="133"/>
      <c r="HB202" s="133"/>
      <c r="HC202" s="133"/>
      <c r="HD202" s="133"/>
      <c r="HE202" s="133"/>
      <c r="HF202" s="133"/>
      <c r="HG202" s="133"/>
      <c r="HH202" s="133"/>
      <c r="HI202" s="133"/>
      <c r="HJ202" s="133"/>
      <c r="HK202" s="133"/>
      <c r="HL202" s="133"/>
      <c r="HM202" s="133"/>
      <c r="HN202" s="133"/>
      <c r="HO202" s="133"/>
      <c r="HP202" s="133"/>
      <c r="HQ202" s="133"/>
      <c r="HR202" s="133"/>
      <c r="HS202" s="133"/>
      <c r="HT202" s="133"/>
      <c r="HU202" s="133"/>
      <c r="HV202" s="133"/>
      <c r="HW202" s="133"/>
      <c r="HX202" s="133"/>
      <c r="HY202" s="133"/>
      <c r="HZ202" s="133"/>
      <c r="IA202" s="133"/>
      <c r="IB202" s="133"/>
      <c r="IC202" s="133"/>
      <c r="ID202" s="133"/>
      <c r="IE202" s="133"/>
      <c r="IF202" s="133"/>
      <c r="IG202" s="133"/>
      <c r="IH202" s="133"/>
      <c r="II202" s="133"/>
      <c r="IJ202" s="133"/>
      <c r="IK202" s="133"/>
      <c r="IL202" s="133"/>
      <c r="IM202" s="133"/>
      <c r="IN202" s="133"/>
      <c r="IO202" s="133"/>
      <c r="IP202" s="133"/>
      <c r="IQ202" s="133"/>
      <c r="IR202" s="133"/>
      <c r="IS202" s="133"/>
      <c r="IT202" s="133"/>
      <c r="IU202" s="133"/>
      <c r="IV202" s="133"/>
      <c r="IW202" s="133"/>
      <c r="IX202" s="133"/>
      <c r="IY202" s="133"/>
      <c r="IZ202" s="133"/>
    </row>
    <row r="203" spans="1:260" s="134" customFormat="1" ht="20.100000000000001" customHeight="1">
      <c r="A203" s="42" t="s">
        <v>163</v>
      </c>
      <c r="B203" s="27" t="s">
        <v>162</v>
      </c>
      <c r="C203" s="30">
        <v>15</v>
      </c>
      <c r="D203" s="27" t="s">
        <v>42</v>
      </c>
      <c r="E203" s="442"/>
      <c r="F203" s="443">
        <f t="shared" si="45"/>
        <v>0</v>
      </c>
      <c r="G203" s="33">
        <v>27405</v>
      </c>
      <c r="H203" s="33">
        <f t="shared" si="46"/>
        <v>411075</v>
      </c>
      <c r="I203" s="33"/>
      <c r="J203" s="33"/>
      <c r="K203" s="28">
        <f t="shared" si="51"/>
        <v>27405</v>
      </c>
      <c r="L203" s="26">
        <f t="shared" si="47"/>
        <v>411075</v>
      </c>
      <c r="M203" s="53" t="s">
        <v>43</v>
      </c>
      <c r="N203" s="386">
        <f t="shared" si="50"/>
        <v>411075</v>
      </c>
      <c r="O203" s="444">
        <f t="shared" si="48"/>
        <v>1.6000000000000001E-3</v>
      </c>
      <c r="P203" s="54"/>
      <c r="Q203" s="53"/>
      <c r="R203" s="387"/>
      <c r="S203" s="388">
        <f t="shared" si="49"/>
        <v>411075</v>
      </c>
      <c r="T203" s="133"/>
      <c r="U203" s="133"/>
      <c r="V203" s="133"/>
      <c r="W203" s="133"/>
      <c r="X203" s="133"/>
      <c r="Y203" s="133"/>
      <c r="Z203" s="133"/>
      <c r="AA203" s="133"/>
      <c r="AB203" s="133"/>
      <c r="AC203" s="133"/>
      <c r="AD203" s="133"/>
      <c r="AE203" s="133"/>
      <c r="AF203" s="133"/>
      <c r="AG203" s="133"/>
      <c r="AH203" s="133"/>
      <c r="AI203" s="133"/>
      <c r="AJ203" s="133"/>
      <c r="AK203" s="133"/>
      <c r="AL203" s="133"/>
      <c r="AM203" s="133"/>
      <c r="AN203" s="133"/>
      <c r="AO203" s="133"/>
      <c r="AP203" s="133"/>
      <c r="AQ203" s="133"/>
      <c r="AR203" s="133"/>
      <c r="AS203" s="133"/>
      <c r="AT203" s="133"/>
      <c r="AU203" s="133"/>
      <c r="AV203" s="133"/>
      <c r="AW203" s="133"/>
      <c r="AX203" s="133"/>
      <c r="AY203" s="133"/>
      <c r="AZ203" s="133"/>
      <c r="BA203" s="133"/>
      <c r="BB203" s="133"/>
      <c r="BC203" s="133"/>
      <c r="BD203" s="133"/>
      <c r="BE203" s="133"/>
      <c r="BF203" s="133"/>
      <c r="BG203" s="133"/>
      <c r="BH203" s="133"/>
      <c r="BI203" s="133"/>
      <c r="BJ203" s="133"/>
      <c r="BK203" s="133"/>
      <c r="BL203" s="133"/>
      <c r="BM203" s="133"/>
      <c r="BN203" s="133"/>
      <c r="BO203" s="133"/>
      <c r="BP203" s="133"/>
      <c r="BQ203" s="133"/>
      <c r="BR203" s="133"/>
      <c r="BS203" s="133"/>
      <c r="BT203" s="133"/>
      <c r="BU203" s="133"/>
      <c r="BV203" s="133"/>
      <c r="BW203" s="133"/>
      <c r="BX203" s="133"/>
      <c r="BY203" s="133"/>
      <c r="BZ203" s="133"/>
      <c r="CA203" s="133"/>
      <c r="CB203" s="133"/>
      <c r="CC203" s="133"/>
      <c r="CD203" s="133"/>
      <c r="CE203" s="133"/>
      <c r="CF203" s="133"/>
      <c r="CG203" s="133"/>
      <c r="CH203" s="133"/>
      <c r="CI203" s="133"/>
      <c r="CJ203" s="133"/>
      <c r="CK203" s="133"/>
      <c r="CL203" s="133"/>
      <c r="CM203" s="133"/>
      <c r="CN203" s="133"/>
      <c r="CO203" s="133"/>
      <c r="CP203" s="133"/>
      <c r="CQ203" s="133"/>
      <c r="CR203" s="133"/>
      <c r="CS203" s="133"/>
      <c r="CT203" s="133"/>
      <c r="CU203" s="133"/>
      <c r="CV203" s="133"/>
      <c r="CW203" s="133"/>
      <c r="CX203" s="133"/>
      <c r="CY203" s="133"/>
      <c r="CZ203" s="133"/>
      <c r="DA203" s="133"/>
      <c r="DB203" s="133"/>
      <c r="DC203" s="133"/>
      <c r="DD203" s="133"/>
      <c r="DE203" s="133"/>
      <c r="DF203" s="133"/>
      <c r="DG203" s="133"/>
      <c r="DH203" s="133"/>
      <c r="DI203" s="133"/>
      <c r="DJ203" s="133"/>
      <c r="DK203" s="133"/>
      <c r="DL203" s="133"/>
      <c r="DM203" s="133"/>
      <c r="DN203" s="133"/>
      <c r="DO203" s="133"/>
      <c r="DP203" s="133"/>
      <c r="DQ203" s="133"/>
      <c r="DR203" s="133"/>
      <c r="DS203" s="133"/>
      <c r="DT203" s="133"/>
      <c r="DU203" s="133"/>
      <c r="DV203" s="133"/>
      <c r="DW203" s="133"/>
      <c r="DX203" s="133"/>
      <c r="DY203" s="133"/>
      <c r="DZ203" s="133"/>
      <c r="EA203" s="133"/>
      <c r="EB203" s="133"/>
      <c r="EC203" s="133"/>
      <c r="ED203" s="133"/>
      <c r="EE203" s="133"/>
      <c r="EF203" s="133"/>
      <c r="EG203" s="133"/>
      <c r="EH203" s="133"/>
      <c r="EI203" s="133"/>
      <c r="EJ203" s="133"/>
      <c r="EK203" s="133"/>
      <c r="EL203" s="133"/>
      <c r="EM203" s="133"/>
      <c r="EN203" s="133"/>
      <c r="EO203" s="133"/>
      <c r="EP203" s="133"/>
      <c r="EQ203" s="133"/>
      <c r="ER203" s="133"/>
      <c r="ES203" s="133"/>
      <c r="ET203" s="133"/>
      <c r="EU203" s="133"/>
      <c r="EV203" s="133"/>
      <c r="EW203" s="133"/>
      <c r="EX203" s="133"/>
      <c r="EY203" s="133"/>
      <c r="EZ203" s="133"/>
      <c r="FA203" s="133"/>
      <c r="FB203" s="133"/>
      <c r="FC203" s="133"/>
      <c r="FD203" s="133"/>
      <c r="FE203" s="133"/>
      <c r="FF203" s="133"/>
      <c r="FG203" s="133"/>
      <c r="FH203" s="133"/>
      <c r="FI203" s="133"/>
      <c r="FJ203" s="133"/>
      <c r="FK203" s="133"/>
      <c r="FL203" s="133"/>
      <c r="FM203" s="133"/>
      <c r="FN203" s="133"/>
      <c r="FO203" s="133"/>
      <c r="FP203" s="133"/>
      <c r="FQ203" s="133"/>
      <c r="FR203" s="133"/>
      <c r="FS203" s="133"/>
      <c r="FT203" s="133"/>
      <c r="FU203" s="133"/>
      <c r="FV203" s="133"/>
      <c r="FW203" s="133"/>
      <c r="FX203" s="133"/>
      <c r="FY203" s="133"/>
      <c r="FZ203" s="133"/>
      <c r="GA203" s="133"/>
      <c r="GB203" s="133"/>
      <c r="GC203" s="133"/>
      <c r="GD203" s="133"/>
      <c r="GE203" s="133"/>
      <c r="GF203" s="133"/>
      <c r="GG203" s="133"/>
      <c r="GH203" s="133"/>
      <c r="GI203" s="133"/>
      <c r="GJ203" s="133"/>
      <c r="GK203" s="133"/>
      <c r="GL203" s="133"/>
      <c r="GM203" s="133"/>
      <c r="GN203" s="133"/>
      <c r="GO203" s="133"/>
      <c r="GP203" s="133"/>
      <c r="GQ203" s="133"/>
      <c r="GR203" s="133"/>
      <c r="GS203" s="133"/>
      <c r="GT203" s="133"/>
      <c r="GU203" s="133"/>
      <c r="GV203" s="133"/>
      <c r="GW203" s="133"/>
      <c r="GX203" s="133"/>
      <c r="GY203" s="133"/>
      <c r="GZ203" s="133"/>
      <c r="HA203" s="133"/>
      <c r="HB203" s="133"/>
      <c r="HC203" s="133"/>
      <c r="HD203" s="133"/>
      <c r="HE203" s="133"/>
      <c r="HF203" s="133"/>
      <c r="HG203" s="133"/>
      <c r="HH203" s="133"/>
      <c r="HI203" s="133"/>
      <c r="HJ203" s="133"/>
      <c r="HK203" s="133"/>
      <c r="HL203" s="133"/>
      <c r="HM203" s="133"/>
      <c r="HN203" s="133"/>
      <c r="HO203" s="133"/>
      <c r="HP203" s="133"/>
      <c r="HQ203" s="133"/>
      <c r="HR203" s="133"/>
      <c r="HS203" s="133"/>
      <c r="HT203" s="133"/>
      <c r="HU203" s="133"/>
      <c r="HV203" s="133"/>
      <c r="HW203" s="133"/>
      <c r="HX203" s="133"/>
      <c r="HY203" s="133"/>
      <c r="HZ203" s="133"/>
      <c r="IA203" s="133"/>
      <c r="IB203" s="133"/>
      <c r="IC203" s="133"/>
      <c r="ID203" s="133"/>
      <c r="IE203" s="133"/>
      <c r="IF203" s="133"/>
      <c r="IG203" s="133"/>
      <c r="IH203" s="133"/>
      <c r="II203" s="133"/>
      <c r="IJ203" s="133"/>
      <c r="IK203" s="133"/>
      <c r="IL203" s="133"/>
      <c r="IM203" s="133"/>
      <c r="IN203" s="133"/>
      <c r="IO203" s="133"/>
      <c r="IP203" s="133"/>
      <c r="IQ203" s="133"/>
      <c r="IR203" s="133"/>
      <c r="IS203" s="133"/>
      <c r="IT203" s="133"/>
      <c r="IU203" s="133"/>
      <c r="IV203" s="133"/>
      <c r="IW203" s="133"/>
      <c r="IX203" s="133"/>
      <c r="IY203" s="133"/>
      <c r="IZ203" s="133"/>
    </row>
    <row r="204" spans="1:260" s="134" customFormat="1" ht="20.100000000000001" customHeight="1">
      <c r="A204" s="42" t="s">
        <v>164</v>
      </c>
      <c r="B204" s="27" t="s">
        <v>165</v>
      </c>
      <c r="C204" s="30">
        <v>1</v>
      </c>
      <c r="D204" s="27" t="s">
        <v>42</v>
      </c>
      <c r="E204" s="442">
        <v>200000</v>
      </c>
      <c r="F204" s="443">
        <f t="shared" si="45"/>
        <v>200000</v>
      </c>
      <c r="G204" s="33">
        <v>45435</v>
      </c>
      <c r="H204" s="33">
        <f t="shared" si="46"/>
        <v>45435</v>
      </c>
      <c r="I204" s="33"/>
      <c r="J204" s="33"/>
      <c r="K204" s="28">
        <f t="shared" si="51"/>
        <v>245435</v>
      </c>
      <c r="L204" s="26">
        <f t="shared" si="47"/>
        <v>245435</v>
      </c>
      <c r="M204" s="53" t="s">
        <v>43</v>
      </c>
      <c r="N204" s="386">
        <f t="shared" si="50"/>
        <v>45435</v>
      </c>
      <c r="O204" s="444">
        <f t="shared" si="48"/>
        <v>2.0000000000000001E-4</v>
      </c>
      <c r="P204" s="54"/>
      <c r="Q204" s="53"/>
      <c r="R204" s="387"/>
      <c r="S204" s="388">
        <f t="shared" si="49"/>
        <v>45435</v>
      </c>
      <c r="T204" s="133"/>
      <c r="U204" s="133"/>
      <c r="V204" s="133"/>
      <c r="W204" s="133"/>
      <c r="X204" s="133"/>
      <c r="Y204" s="133"/>
      <c r="Z204" s="133"/>
      <c r="AA204" s="133"/>
      <c r="AB204" s="133"/>
      <c r="AC204" s="133"/>
      <c r="AD204" s="133"/>
      <c r="AE204" s="133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133"/>
      <c r="AX204" s="133"/>
      <c r="AY204" s="133"/>
      <c r="AZ204" s="133"/>
      <c r="BA204" s="133"/>
      <c r="BB204" s="133"/>
      <c r="BC204" s="133"/>
      <c r="BD204" s="133"/>
      <c r="BE204" s="133"/>
      <c r="BF204" s="133"/>
      <c r="BG204" s="133"/>
      <c r="BH204" s="133"/>
      <c r="BI204" s="133"/>
      <c r="BJ204" s="133"/>
      <c r="BK204" s="133"/>
      <c r="BL204" s="133"/>
      <c r="BM204" s="133"/>
      <c r="BN204" s="133"/>
      <c r="BO204" s="133"/>
      <c r="BP204" s="133"/>
      <c r="BQ204" s="133"/>
      <c r="BR204" s="133"/>
      <c r="BS204" s="133"/>
      <c r="BT204" s="133"/>
      <c r="BU204" s="133"/>
      <c r="BV204" s="133"/>
      <c r="BW204" s="133"/>
      <c r="BX204" s="133"/>
      <c r="BY204" s="133"/>
      <c r="BZ204" s="133"/>
      <c r="CA204" s="133"/>
      <c r="CB204" s="133"/>
      <c r="CC204" s="133"/>
      <c r="CD204" s="133"/>
      <c r="CE204" s="133"/>
      <c r="CF204" s="133"/>
      <c r="CG204" s="133"/>
      <c r="CH204" s="133"/>
      <c r="CI204" s="133"/>
      <c r="CJ204" s="133"/>
      <c r="CK204" s="133"/>
      <c r="CL204" s="133"/>
      <c r="CM204" s="133"/>
      <c r="CN204" s="133"/>
      <c r="CO204" s="133"/>
      <c r="CP204" s="133"/>
      <c r="CQ204" s="133"/>
      <c r="CR204" s="133"/>
      <c r="CS204" s="133"/>
      <c r="CT204" s="133"/>
      <c r="CU204" s="133"/>
      <c r="CV204" s="133"/>
      <c r="CW204" s="133"/>
      <c r="CX204" s="133"/>
      <c r="CY204" s="133"/>
      <c r="CZ204" s="133"/>
      <c r="DA204" s="133"/>
      <c r="DB204" s="133"/>
      <c r="DC204" s="133"/>
      <c r="DD204" s="133"/>
      <c r="DE204" s="133"/>
      <c r="DF204" s="133"/>
      <c r="DG204" s="133"/>
      <c r="DH204" s="133"/>
      <c r="DI204" s="133"/>
      <c r="DJ204" s="133"/>
      <c r="DK204" s="133"/>
      <c r="DL204" s="133"/>
      <c r="DM204" s="133"/>
      <c r="DN204" s="133"/>
      <c r="DO204" s="133"/>
      <c r="DP204" s="133"/>
      <c r="DQ204" s="133"/>
      <c r="DR204" s="133"/>
      <c r="DS204" s="133"/>
      <c r="DT204" s="133"/>
      <c r="DU204" s="133"/>
      <c r="DV204" s="133"/>
      <c r="DW204" s="133"/>
      <c r="DX204" s="133"/>
      <c r="DY204" s="133"/>
      <c r="DZ204" s="133"/>
      <c r="EA204" s="133"/>
      <c r="EB204" s="133"/>
      <c r="EC204" s="133"/>
      <c r="ED204" s="133"/>
      <c r="EE204" s="133"/>
      <c r="EF204" s="133"/>
      <c r="EG204" s="133"/>
      <c r="EH204" s="133"/>
      <c r="EI204" s="133"/>
      <c r="EJ204" s="133"/>
      <c r="EK204" s="133"/>
      <c r="EL204" s="133"/>
      <c r="EM204" s="133"/>
      <c r="EN204" s="133"/>
      <c r="EO204" s="133"/>
      <c r="EP204" s="133"/>
      <c r="EQ204" s="133"/>
      <c r="ER204" s="133"/>
      <c r="ES204" s="133"/>
      <c r="ET204" s="133"/>
      <c r="EU204" s="133"/>
      <c r="EV204" s="133"/>
      <c r="EW204" s="133"/>
      <c r="EX204" s="133"/>
      <c r="EY204" s="133"/>
      <c r="EZ204" s="133"/>
      <c r="FA204" s="133"/>
      <c r="FB204" s="133"/>
      <c r="FC204" s="133"/>
      <c r="FD204" s="133"/>
      <c r="FE204" s="133"/>
      <c r="FF204" s="133"/>
      <c r="FG204" s="133"/>
      <c r="FH204" s="133"/>
      <c r="FI204" s="133"/>
      <c r="FJ204" s="133"/>
      <c r="FK204" s="133"/>
      <c r="FL204" s="133"/>
      <c r="FM204" s="133"/>
      <c r="FN204" s="133"/>
      <c r="FO204" s="133"/>
      <c r="FP204" s="133"/>
      <c r="FQ204" s="133"/>
      <c r="FR204" s="133"/>
      <c r="FS204" s="133"/>
      <c r="FT204" s="133"/>
      <c r="FU204" s="133"/>
      <c r="FV204" s="133"/>
      <c r="FW204" s="133"/>
      <c r="FX204" s="133"/>
      <c r="FY204" s="133"/>
      <c r="FZ204" s="133"/>
      <c r="GA204" s="133"/>
      <c r="GB204" s="133"/>
      <c r="GC204" s="133"/>
      <c r="GD204" s="133"/>
      <c r="GE204" s="133"/>
      <c r="GF204" s="133"/>
      <c r="GG204" s="133"/>
      <c r="GH204" s="133"/>
      <c r="GI204" s="133"/>
      <c r="GJ204" s="133"/>
      <c r="GK204" s="133"/>
      <c r="GL204" s="133"/>
      <c r="GM204" s="133"/>
      <c r="GN204" s="133"/>
      <c r="GO204" s="133"/>
      <c r="GP204" s="133"/>
      <c r="GQ204" s="133"/>
      <c r="GR204" s="133"/>
      <c r="GS204" s="133"/>
      <c r="GT204" s="133"/>
      <c r="GU204" s="133"/>
      <c r="GV204" s="133"/>
      <c r="GW204" s="133"/>
      <c r="GX204" s="133"/>
      <c r="GY204" s="133"/>
      <c r="GZ204" s="133"/>
      <c r="HA204" s="133"/>
      <c r="HB204" s="133"/>
      <c r="HC204" s="133"/>
      <c r="HD204" s="133"/>
      <c r="HE204" s="133"/>
      <c r="HF204" s="133"/>
      <c r="HG204" s="133"/>
      <c r="HH204" s="133"/>
      <c r="HI204" s="133"/>
      <c r="HJ204" s="133"/>
      <c r="HK204" s="133"/>
      <c r="HL204" s="133"/>
      <c r="HM204" s="133"/>
      <c r="HN204" s="133"/>
      <c r="HO204" s="133"/>
      <c r="HP204" s="133"/>
      <c r="HQ204" s="133"/>
      <c r="HR204" s="133"/>
      <c r="HS204" s="133"/>
      <c r="HT204" s="133"/>
      <c r="HU204" s="133"/>
      <c r="HV204" s="133"/>
      <c r="HW204" s="133"/>
      <c r="HX204" s="133"/>
      <c r="HY204" s="133"/>
      <c r="HZ204" s="133"/>
      <c r="IA204" s="133"/>
      <c r="IB204" s="133"/>
      <c r="IC204" s="133"/>
      <c r="ID204" s="133"/>
      <c r="IE204" s="133"/>
      <c r="IF204" s="133"/>
      <c r="IG204" s="133"/>
      <c r="IH204" s="133"/>
      <c r="II204" s="133"/>
      <c r="IJ204" s="133"/>
      <c r="IK204" s="133"/>
      <c r="IL204" s="133"/>
      <c r="IM204" s="133"/>
      <c r="IN204" s="133"/>
      <c r="IO204" s="133"/>
      <c r="IP204" s="133"/>
      <c r="IQ204" s="133"/>
      <c r="IR204" s="133"/>
      <c r="IS204" s="133"/>
      <c r="IT204" s="133"/>
      <c r="IU204" s="133"/>
      <c r="IV204" s="133"/>
      <c r="IW204" s="133"/>
      <c r="IX204" s="133"/>
      <c r="IY204" s="133"/>
      <c r="IZ204" s="133"/>
    </row>
    <row r="205" spans="1:260" s="111" customFormat="1" ht="20.100000000000001" customHeight="1">
      <c r="A205" s="42" t="s">
        <v>166</v>
      </c>
      <c r="B205" s="27" t="s">
        <v>167</v>
      </c>
      <c r="C205" s="30">
        <v>5</v>
      </c>
      <c r="D205" s="27" t="s">
        <v>42</v>
      </c>
      <c r="E205" s="442">
        <v>2233</v>
      </c>
      <c r="F205" s="443">
        <f t="shared" si="45"/>
        <v>11165</v>
      </c>
      <c r="G205" s="33">
        <v>12260</v>
      </c>
      <c r="H205" s="33">
        <f t="shared" si="46"/>
        <v>61300</v>
      </c>
      <c r="I205" s="33"/>
      <c r="J205" s="33"/>
      <c r="K205" s="28">
        <f t="shared" si="51"/>
        <v>14493</v>
      </c>
      <c r="L205" s="26">
        <f t="shared" si="47"/>
        <v>72465</v>
      </c>
      <c r="M205" s="53" t="s">
        <v>43</v>
      </c>
      <c r="N205" s="386">
        <f t="shared" si="50"/>
        <v>61300</v>
      </c>
      <c r="O205" s="444">
        <f t="shared" si="48"/>
        <v>2.0000000000000001E-4</v>
      </c>
      <c r="P205" s="54"/>
      <c r="Q205" s="53"/>
      <c r="R205" s="387"/>
      <c r="S205" s="388">
        <f t="shared" si="49"/>
        <v>61300</v>
      </c>
      <c r="T205" s="108"/>
      <c r="U205" s="108"/>
      <c r="V205" s="108"/>
      <c r="W205" s="108"/>
      <c r="X205" s="108"/>
      <c r="Y205" s="108"/>
      <c r="Z205" s="108"/>
      <c r="AA205" s="108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  <c r="BA205" s="108"/>
      <c r="BB205" s="108"/>
      <c r="BC205" s="108"/>
      <c r="BD205" s="108"/>
      <c r="BE205" s="108"/>
      <c r="BF205" s="108"/>
      <c r="BG205" s="108"/>
      <c r="BH205" s="108"/>
      <c r="BI205" s="108"/>
      <c r="BJ205" s="108"/>
      <c r="BK205" s="108"/>
      <c r="BL205" s="108"/>
      <c r="BM205" s="108"/>
      <c r="BN205" s="108"/>
      <c r="BO205" s="108"/>
      <c r="BP205" s="108"/>
      <c r="BQ205" s="108"/>
      <c r="BR205" s="108"/>
      <c r="BS205" s="108"/>
      <c r="BT205" s="108"/>
      <c r="BU205" s="108"/>
      <c r="BV205" s="108"/>
      <c r="BW205" s="108"/>
      <c r="BX205" s="108"/>
      <c r="BY205" s="108"/>
      <c r="BZ205" s="108"/>
      <c r="CA205" s="108"/>
      <c r="CB205" s="108"/>
      <c r="CC205" s="108"/>
      <c r="CD205" s="108"/>
      <c r="CE205" s="108"/>
      <c r="CF205" s="108"/>
      <c r="CG205" s="108"/>
      <c r="CH205" s="108"/>
      <c r="CI205" s="108"/>
      <c r="CJ205" s="108"/>
      <c r="CK205" s="108"/>
      <c r="CL205" s="108"/>
      <c r="CM205" s="108"/>
      <c r="CN205" s="108"/>
      <c r="CO205" s="108"/>
      <c r="CP205" s="108"/>
      <c r="CQ205" s="108"/>
      <c r="CR205" s="108"/>
      <c r="CS205" s="108"/>
      <c r="CT205" s="108"/>
      <c r="CU205" s="108"/>
      <c r="CV205" s="108"/>
      <c r="CW205" s="108"/>
      <c r="CX205" s="108"/>
      <c r="CY205" s="108"/>
      <c r="CZ205" s="108"/>
      <c r="DA205" s="108"/>
      <c r="DB205" s="108"/>
      <c r="DC205" s="108"/>
      <c r="DD205" s="108"/>
      <c r="DE205" s="108"/>
      <c r="DF205" s="108"/>
      <c r="DG205" s="108"/>
      <c r="DH205" s="108"/>
      <c r="DI205" s="108"/>
      <c r="DJ205" s="108"/>
      <c r="DK205" s="108"/>
      <c r="DL205" s="108"/>
      <c r="DM205" s="108"/>
      <c r="DN205" s="108"/>
      <c r="DO205" s="108"/>
      <c r="DP205" s="108"/>
      <c r="DQ205" s="108"/>
      <c r="DR205" s="108"/>
      <c r="DS205" s="108"/>
      <c r="DT205" s="108"/>
      <c r="DU205" s="108"/>
      <c r="DV205" s="108"/>
      <c r="DW205" s="108"/>
      <c r="DX205" s="108"/>
      <c r="DY205" s="108"/>
      <c r="DZ205" s="108"/>
      <c r="EA205" s="108"/>
      <c r="EB205" s="108"/>
      <c r="EC205" s="108"/>
      <c r="ED205" s="108"/>
      <c r="EE205" s="108"/>
      <c r="EF205" s="108"/>
      <c r="EG205" s="108"/>
      <c r="EH205" s="108"/>
      <c r="EI205" s="108"/>
      <c r="EJ205" s="108"/>
      <c r="EK205" s="108"/>
      <c r="EL205" s="108"/>
      <c r="EM205" s="108"/>
      <c r="EN205" s="108"/>
      <c r="EO205" s="108"/>
      <c r="EP205" s="108"/>
      <c r="EQ205" s="108"/>
      <c r="ER205" s="108"/>
      <c r="ES205" s="108"/>
      <c r="ET205" s="108"/>
      <c r="EU205" s="108"/>
      <c r="EV205" s="108"/>
      <c r="EW205" s="108"/>
      <c r="EX205" s="108"/>
      <c r="EY205" s="108"/>
      <c r="EZ205" s="108"/>
      <c r="FA205" s="108"/>
      <c r="FB205" s="108"/>
      <c r="FC205" s="108"/>
      <c r="FD205" s="108"/>
      <c r="FE205" s="108"/>
      <c r="FF205" s="108"/>
      <c r="FG205" s="108"/>
      <c r="FH205" s="108"/>
      <c r="FI205" s="108"/>
      <c r="FJ205" s="108"/>
      <c r="FK205" s="108"/>
      <c r="FL205" s="108"/>
      <c r="FM205" s="108"/>
      <c r="FN205" s="108"/>
      <c r="FO205" s="108"/>
      <c r="FP205" s="108"/>
      <c r="FQ205" s="108"/>
      <c r="FR205" s="108"/>
      <c r="FS205" s="108"/>
      <c r="FT205" s="108"/>
      <c r="FU205" s="108"/>
      <c r="FV205" s="108"/>
      <c r="FW205" s="108"/>
      <c r="FX205" s="108"/>
      <c r="FY205" s="108"/>
      <c r="FZ205" s="108"/>
      <c r="GA205" s="108"/>
      <c r="GB205" s="108"/>
      <c r="GC205" s="108"/>
      <c r="GD205" s="108"/>
      <c r="GE205" s="108"/>
      <c r="GF205" s="108"/>
      <c r="GG205" s="108"/>
      <c r="GH205" s="108"/>
      <c r="GI205" s="108"/>
      <c r="GJ205" s="108"/>
      <c r="GK205" s="108"/>
      <c r="GL205" s="108"/>
      <c r="GM205" s="108"/>
      <c r="GN205" s="108"/>
      <c r="GO205" s="108"/>
      <c r="GP205" s="108"/>
      <c r="GQ205" s="108"/>
      <c r="GR205" s="108"/>
      <c r="GS205" s="108"/>
      <c r="GT205" s="108"/>
      <c r="GU205" s="108"/>
      <c r="GV205" s="108"/>
      <c r="GW205" s="108"/>
      <c r="GX205" s="108"/>
      <c r="GY205" s="108"/>
      <c r="GZ205" s="108"/>
      <c r="HA205" s="108"/>
      <c r="HB205" s="108"/>
      <c r="HC205" s="108"/>
      <c r="HD205" s="108"/>
      <c r="HE205" s="108"/>
      <c r="HF205" s="108"/>
      <c r="HG205" s="108"/>
      <c r="HH205" s="108"/>
      <c r="HI205" s="108"/>
      <c r="HJ205" s="108"/>
      <c r="HK205" s="108"/>
      <c r="HL205" s="108"/>
      <c r="HM205" s="108"/>
      <c r="HN205" s="108"/>
      <c r="HO205" s="108"/>
      <c r="HP205" s="108"/>
      <c r="HQ205" s="108"/>
      <c r="HR205" s="108"/>
      <c r="HS205" s="108"/>
      <c r="HT205" s="108"/>
      <c r="HU205" s="108"/>
      <c r="HV205" s="108"/>
      <c r="HW205" s="108"/>
      <c r="HX205" s="108"/>
      <c r="HY205" s="108"/>
      <c r="HZ205" s="108"/>
      <c r="IA205" s="108"/>
      <c r="IB205" s="108"/>
      <c r="IC205" s="108"/>
      <c r="ID205" s="108"/>
      <c r="IE205" s="108"/>
      <c r="IF205" s="108"/>
      <c r="IG205" s="108"/>
      <c r="IH205" s="108"/>
      <c r="II205" s="108"/>
      <c r="IJ205" s="108"/>
      <c r="IK205" s="108"/>
      <c r="IL205" s="108"/>
      <c r="IM205" s="108"/>
      <c r="IN205" s="108"/>
      <c r="IO205" s="108"/>
      <c r="IP205" s="108"/>
      <c r="IQ205" s="108"/>
      <c r="IR205" s="108"/>
      <c r="IS205" s="108"/>
      <c r="IT205" s="108"/>
      <c r="IU205" s="108"/>
      <c r="IV205" s="108"/>
      <c r="IW205" s="108"/>
      <c r="IX205" s="108"/>
      <c r="IY205" s="108"/>
      <c r="IZ205" s="108"/>
    </row>
    <row r="206" spans="1:260" s="111" customFormat="1" ht="20.100000000000001" customHeight="1">
      <c r="A206" s="42" t="s">
        <v>168</v>
      </c>
      <c r="B206" s="27" t="s">
        <v>169</v>
      </c>
      <c r="C206" s="30">
        <v>15</v>
      </c>
      <c r="D206" s="27" t="s">
        <v>42</v>
      </c>
      <c r="E206" s="442">
        <v>8000</v>
      </c>
      <c r="F206" s="443">
        <f t="shared" si="45"/>
        <v>120000</v>
      </c>
      <c r="G206" s="33"/>
      <c r="H206" s="33"/>
      <c r="I206" s="33"/>
      <c r="J206" s="33"/>
      <c r="K206" s="28">
        <f t="shared" si="51"/>
        <v>8000</v>
      </c>
      <c r="L206" s="26">
        <f t="shared" si="47"/>
        <v>120000</v>
      </c>
      <c r="M206" s="53" t="s">
        <v>43</v>
      </c>
      <c r="N206" s="386">
        <f>H206</f>
        <v>0</v>
      </c>
      <c r="O206" s="444">
        <f t="shared" si="48"/>
        <v>0</v>
      </c>
      <c r="P206" s="54"/>
      <c r="Q206" s="53"/>
      <c r="R206" s="387"/>
      <c r="S206" s="388">
        <f t="shared" si="49"/>
        <v>0</v>
      </c>
      <c r="T206" s="108">
        <v>30121567</v>
      </c>
      <c r="U206" s="108"/>
      <c r="V206" s="108"/>
      <c r="W206" s="108"/>
      <c r="X206" s="108"/>
      <c r="Y206" s="108"/>
      <c r="Z206" s="108"/>
      <c r="AA206" s="108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  <c r="BA206" s="108"/>
      <c r="BB206" s="108"/>
      <c r="BC206" s="108"/>
      <c r="BD206" s="108"/>
      <c r="BE206" s="108"/>
      <c r="BF206" s="108"/>
      <c r="BG206" s="108"/>
      <c r="BH206" s="108"/>
      <c r="BI206" s="108"/>
      <c r="BJ206" s="108"/>
      <c r="BK206" s="108"/>
      <c r="BL206" s="108"/>
      <c r="BM206" s="108"/>
      <c r="BN206" s="108"/>
      <c r="BO206" s="108"/>
      <c r="BP206" s="108"/>
      <c r="BQ206" s="108"/>
      <c r="BR206" s="108"/>
      <c r="BS206" s="108"/>
      <c r="BT206" s="108"/>
      <c r="BU206" s="108"/>
      <c r="BV206" s="108"/>
      <c r="BW206" s="108"/>
      <c r="BX206" s="108"/>
      <c r="BY206" s="108"/>
      <c r="BZ206" s="108"/>
      <c r="CA206" s="108"/>
      <c r="CB206" s="108"/>
      <c r="CC206" s="108"/>
      <c r="CD206" s="108"/>
      <c r="CE206" s="108"/>
      <c r="CF206" s="108"/>
      <c r="CG206" s="108"/>
      <c r="CH206" s="108"/>
      <c r="CI206" s="108"/>
      <c r="CJ206" s="108"/>
      <c r="CK206" s="108"/>
      <c r="CL206" s="108"/>
      <c r="CM206" s="108"/>
      <c r="CN206" s="108"/>
      <c r="CO206" s="108"/>
      <c r="CP206" s="108"/>
      <c r="CQ206" s="108"/>
      <c r="CR206" s="108"/>
      <c r="CS206" s="108"/>
      <c r="CT206" s="108"/>
      <c r="CU206" s="108"/>
      <c r="CV206" s="108"/>
      <c r="CW206" s="108"/>
      <c r="CX206" s="108"/>
      <c r="CY206" s="108"/>
      <c r="CZ206" s="108"/>
      <c r="DA206" s="108"/>
      <c r="DB206" s="108"/>
      <c r="DC206" s="108"/>
      <c r="DD206" s="108"/>
      <c r="DE206" s="108"/>
      <c r="DF206" s="108"/>
      <c r="DG206" s="108"/>
      <c r="DH206" s="108"/>
      <c r="DI206" s="108"/>
      <c r="DJ206" s="108"/>
      <c r="DK206" s="108"/>
      <c r="DL206" s="108"/>
      <c r="DM206" s="108"/>
      <c r="DN206" s="108"/>
      <c r="DO206" s="108"/>
      <c r="DP206" s="108"/>
      <c r="DQ206" s="108"/>
      <c r="DR206" s="108"/>
      <c r="DS206" s="108"/>
      <c r="DT206" s="108"/>
      <c r="DU206" s="108"/>
      <c r="DV206" s="108"/>
      <c r="DW206" s="108"/>
      <c r="DX206" s="108"/>
      <c r="DY206" s="108"/>
      <c r="DZ206" s="108"/>
      <c r="EA206" s="108"/>
      <c r="EB206" s="108"/>
      <c r="EC206" s="108"/>
      <c r="ED206" s="108"/>
      <c r="EE206" s="108"/>
      <c r="EF206" s="108"/>
      <c r="EG206" s="108"/>
      <c r="EH206" s="108"/>
      <c r="EI206" s="108"/>
      <c r="EJ206" s="108"/>
      <c r="EK206" s="108"/>
      <c r="EL206" s="108"/>
      <c r="EM206" s="108"/>
      <c r="EN206" s="108"/>
      <c r="EO206" s="108"/>
      <c r="EP206" s="108"/>
      <c r="EQ206" s="108"/>
      <c r="ER206" s="108"/>
      <c r="ES206" s="108"/>
      <c r="ET206" s="108"/>
      <c r="EU206" s="108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  <c r="FH206" s="108"/>
      <c r="FI206" s="108"/>
      <c r="FJ206" s="108"/>
      <c r="FK206" s="108"/>
      <c r="FL206" s="108"/>
      <c r="FM206" s="108"/>
      <c r="FN206" s="108"/>
      <c r="FO206" s="108"/>
      <c r="FP206" s="108"/>
      <c r="FQ206" s="108"/>
      <c r="FR206" s="108"/>
      <c r="FS206" s="108"/>
      <c r="FT206" s="108"/>
      <c r="FU206" s="108"/>
      <c r="FV206" s="108"/>
      <c r="FW206" s="108"/>
      <c r="FX206" s="108"/>
      <c r="FY206" s="108"/>
      <c r="FZ206" s="108"/>
      <c r="GA206" s="108"/>
      <c r="GB206" s="108"/>
      <c r="GC206" s="108"/>
      <c r="GD206" s="108"/>
      <c r="GE206" s="108"/>
      <c r="GF206" s="108"/>
      <c r="GG206" s="108"/>
      <c r="GH206" s="108"/>
      <c r="GI206" s="108"/>
      <c r="GJ206" s="108"/>
      <c r="GK206" s="108"/>
      <c r="GL206" s="108"/>
      <c r="GM206" s="108"/>
      <c r="GN206" s="108"/>
      <c r="GO206" s="108"/>
      <c r="GP206" s="108"/>
      <c r="GQ206" s="108"/>
      <c r="GR206" s="108"/>
      <c r="GS206" s="108"/>
      <c r="GT206" s="108"/>
      <c r="GU206" s="108"/>
      <c r="GV206" s="108"/>
      <c r="GW206" s="108"/>
      <c r="GX206" s="108"/>
      <c r="GY206" s="108"/>
      <c r="GZ206" s="108"/>
      <c r="HA206" s="108"/>
      <c r="HB206" s="108"/>
      <c r="HC206" s="108"/>
      <c r="HD206" s="108"/>
      <c r="HE206" s="108"/>
      <c r="HF206" s="108"/>
      <c r="HG206" s="108"/>
      <c r="HH206" s="108"/>
      <c r="HI206" s="108"/>
      <c r="HJ206" s="108"/>
      <c r="HK206" s="108"/>
      <c r="HL206" s="108"/>
      <c r="HM206" s="108"/>
      <c r="HN206" s="108"/>
      <c r="HO206" s="108"/>
      <c r="HP206" s="108"/>
      <c r="HQ206" s="108"/>
      <c r="HR206" s="108"/>
      <c r="HS206" s="108"/>
      <c r="HT206" s="108"/>
      <c r="HU206" s="108"/>
      <c r="HV206" s="108"/>
      <c r="HW206" s="108"/>
      <c r="HX206" s="108"/>
      <c r="HY206" s="108"/>
      <c r="HZ206" s="108"/>
      <c r="IA206" s="108"/>
      <c r="IB206" s="108"/>
      <c r="IC206" s="108"/>
      <c r="ID206" s="108"/>
      <c r="IE206" s="108"/>
      <c r="IF206" s="108"/>
      <c r="IG206" s="108"/>
      <c r="IH206" s="108"/>
      <c r="II206" s="108"/>
      <c r="IJ206" s="108"/>
      <c r="IK206" s="108"/>
      <c r="IL206" s="108"/>
      <c r="IM206" s="108"/>
      <c r="IN206" s="108"/>
      <c r="IO206" s="108"/>
      <c r="IP206" s="108"/>
      <c r="IQ206" s="108"/>
      <c r="IR206" s="108"/>
      <c r="IS206" s="108"/>
      <c r="IT206" s="108"/>
      <c r="IU206" s="108"/>
      <c r="IV206" s="108"/>
      <c r="IW206" s="108"/>
      <c r="IX206" s="108"/>
      <c r="IY206" s="108"/>
      <c r="IZ206" s="108"/>
    </row>
    <row r="207" spans="1:260" s="111" customFormat="1" ht="20.100000000000001" hidden="1" customHeight="1">
      <c r="A207" s="109" t="s">
        <v>248</v>
      </c>
      <c r="B207" s="27"/>
      <c r="C207" s="138"/>
      <c r="D207" s="109"/>
      <c r="E207" s="33">
        <v>3327603</v>
      </c>
      <c r="F207" s="33">
        <f>INT(F182+F183+F184+F185+F187+F189+F191+F193+F195+F197+F199+F201+F202+F204+F205+F206+F181+F180+F179+F178+F177+F176+F175+F174+F173)</f>
        <v>24559464</v>
      </c>
      <c r="G207" s="119"/>
      <c r="H207" s="119">
        <f>INT(H173+H174+H175+H176+H177+H178+H179+H180+H181+H182+H183+H184+H185+H186+H187+H188+H189+H190+H191+H192+H193+H194+H195+H196+H197+H198+H199+H200+H201+H202+H203+H204+H205+H206)</f>
        <v>5562103</v>
      </c>
      <c r="I207" s="119"/>
      <c r="J207" s="119"/>
      <c r="K207" s="114">
        <f t="shared" si="51"/>
        <v>3327603</v>
      </c>
      <c r="L207" s="110">
        <f t="shared" si="47"/>
        <v>30121567</v>
      </c>
      <c r="M207" s="53"/>
      <c r="N207" s="54"/>
      <c r="O207" s="65"/>
      <c r="P207" s="54"/>
      <c r="Q207" s="53"/>
      <c r="R207" s="108"/>
      <c r="S207" s="108"/>
      <c r="T207" s="108"/>
      <c r="U207" s="108"/>
      <c r="V207" s="108"/>
      <c r="W207" s="108"/>
      <c r="X207" s="108"/>
      <c r="Y207" s="108"/>
      <c r="Z207" s="108"/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  <c r="BA207" s="108"/>
      <c r="BB207" s="108"/>
      <c r="BC207" s="108"/>
      <c r="BD207" s="108"/>
      <c r="BE207" s="108"/>
      <c r="BF207" s="108"/>
      <c r="BG207" s="108"/>
      <c r="BH207" s="108"/>
      <c r="BI207" s="108"/>
      <c r="BJ207" s="108"/>
      <c r="BK207" s="108"/>
      <c r="BL207" s="108"/>
      <c r="BM207" s="108"/>
      <c r="BN207" s="108"/>
      <c r="BO207" s="108"/>
      <c r="BP207" s="108"/>
      <c r="BQ207" s="108"/>
      <c r="BR207" s="108"/>
      <c r="BS207" s="108"/>
      <c r="BT207" s="108"/>
      <c r="BU207" s="108"/>
      <c r="BV207" s="108"/>
      <c r="BW207" s="108"/>
      <c r="BX207" s="108"/>
      <c r="BY207" s="108"/>
      <c r="BZ207" s="108"/>
      <c r="CA207" s="108"/>
      <c r="CB207" s="108"/>
      <c r="CC207" s="108"/>
      <c r="CD207" s="108"/>
      <c r="CE207" s="108"/>
      <c r="CF207" s="108"/>
      <c r="CG207" s="108"/>
      <c r="CH207" s="108"/>
      <c r="CI207" s="108"/>
      <c r="CJ207" s="108"/>
      <c r="CK207" s="108"/>
      <c r="CL207" s="108"/>
      <c r="CM207" s="108"/>
      <c r="CN207" s="108"/>
      <c r="CO207" s="108"/>
      <c r="CP207" s="108"/>
      <c r="CQ207" s="108"/>
      <c r="CR207" s="108"/>
      <c r="CS207" s="108"/>
      <c r="CT207" s="108"/>
      <c r="CU207" s="108"/>
      <c r="CV207" s="108"/>
      <c r="CW207" s="108"/>
      <c r="CX207" s="108"/>
      <c r="CY207" s="108"/>
      <c r="CZ207" s="108"/>
      <c r="DA207" s="108"/>
      <c r="DB207" s="108"/>
      <c r="DC207" s="108"/>
      <c r="DD207" s="108"/>
      <c r="DE207" s="108"/>
      <c r="DF207" s="108"/>
      <c r="DG207" s="108"/>
      <c r="DH207" s="108"/>
      <c r="DI207" s="108"/>
      <c r="DJ207" s="108"/>
      <c r="DK207" s="108"/>
      <c r="DL207" s="108"/>
      <c r="DM207" s="108"/>
      <c r="DN207" s="108"/>
      <c r="DO207" s="108"/>
      <c r="DP207" s="108"/>
      <c r="DQ207" s="108"/>
      <c r="DR207" s="108"/>
      <c r="DS207" s="108"/>
      <c r="DT207" s="108"/>
      <c r="DU207" s="108"/>
      <c r="DV207" s="108"/>
      <c r="DW207" s="108"/>
      <c r="DX207" s="108"/>
      <c r="DY207" s="108"/>
      <c r="DZ207" s="108"/>
      <c r="EA207" s="108"/>
      <c r="EB207" s="108"/>
      <c r="EC207" s="108"/>
      <c r="ED207" s="108"/>
      <c r="EE207" s="108"/>
      <c r="EF207" s="108"/>
      <c r="EG207" s="108"/>
      <c r="EH207" s="108"/>
      <c r="EI207" s="108"/>
      <c r="EJ207" s="108"/>
      <c r="EK207" s="108"/>
      <c r="EL207" s="108"/>
      <c r="EM207" s="108"/>
      <c r="EN207" s="108"/>
      <c r="EO207" s="108"/>
      <c r="EP207" s="108"/>
      <c r="EQ207" s="108"/>
      <c r="ER207" s="108"/>
      <c r="ES207" s="108"/>
      <c r="ET207" s="108"/>
      <c r="EU207" s="108"/>
      <c r="EV207" s="108"/>
      <c r="EW207" s="108"/>
      <c r="EX207" s="108"/>
      <c r="EY207" s="108"/>
      <c r="EZ207" s="108"/>
      <c r="FA207" s="108"/>
      <c r="FB207" s="108"/>
      <c r="FC207" s="108"/>
      <c r="FD207" s="108"/>
      <c r="FE207" s="108"/>
      <c r="FF207" s="108"/>
      <c r="FG207" s="108"/>
      <c r="FH207" s="108"/>
      <c r="FI207" s="108"/>
      <c r="FJ207" s="108"/>
      <c r="FK207" s="108"/>
      <c r="FL207" s="108"/>
      <c r="FM207" s="108"/>
      <c r="FN207" s="108"/>
      <c r="FO207" s="108"/>
      <c r="FP207" s="108"/>
      <c r="FQ207" s="108"/>
      <c r="FR207" s="108"/>
      <c r="FS207" s="108"/>
      <c r="FT207" s="108"/>
      <c r="FU207" s="108"/>
      <c r="FV207" s="108"/>
      <c r="FW207" s="108"/>
      <c r="FX207" s="108"/>
      <c r="FY207" s="108"/>
      <c r="FZ207" s="108"/>
      <c r="GA207" s="108"/>
      <c r="GB207" s="108"/>
      <c r="GC207" s="108"/>
      <c r="GD207" s="108"/>
      <c r="GE207" s="108"/>
      <c r="GF207" s="108"/>
      <c r="GG207" s="108"/>
      <c r="GH207" s="108"/>
      <c r="GI207" s="108"/>
      <c r="GJ207" s="108"/>
      <c r="GK207" s="108"/>
      <c r="GL207" s="108"/>
      <c r="GM207" s="108"/>
      <c r="GN207" s="108"/>
      <c r="GO207" s="108"/>
      <c r="GP207" s="108"/>
      <c r="GQ207" s="108"/>
      <c r="GR207" s="108"/>
      <c r="GS207" s="108"/>
      <c r="GT207" s="108"/>
      <c r="GU207" s="108"/>
      <c r="GV207" s="108"/>
      <c r="GW207" s="108"/>
      <c r="GX207" s="108"/>
      <c r="GY207" s="108"/>
      <c r="GZ207" s="108"/>
      <c r="HA207" s="108"/>
      <c r="HB207" s="108"/>
      <c r="HC207" s="108"/>
      <c r="HD207" s="108"/>
      <c r="HE207" s="108"/>
      <c r="HF207" s="108"/>
      <c r="HG207" s="108"/>
      <c r="HH207" s="108"/>
      <c r="HI207" s="108"/>
      <c r="HJ207" s="108"/>
      <c r="HK207" s="108"/>
      <c r="HL207" s="108"/>
      <c r="HM207" s="108"/>
      <c r="HN207" s="108"/>
      <c r="HO207" s="108"/>
      <c r="HP207" s="108"/>
      <c r="HQ207" s="108"/>
      <c r="HR207" s="108"/>
      <c r="HS207" s="108"/>
      <c r="HT207" s="108"/>
      <c r="HU207" s="108"/>
      <c r="HV207" s="108"/>
      <c r="HW207" s="108"/>
      <c r="HX207" s="108"/>
      <c r="HY207" s="108"/>
      <c r="HZ207" s="108"/>
      <c r="IA207" s="108"/>
      <c r="IB207" s="108"/>
      <c r="IC207" s="108"/>
      <c r="ID207" s="108"/>
      <c r="IE207" s="108"/>
      <c r="IF207" s="108"/>
      <c r="IG207" s="108"/>
      <c r="IH207" s="108"/>
      <c r="II207" s="108"/>
      <c r="IJ207" s="108"/>
      <c r="IK207" s="108"/>
      <c r="IL207" s="108"/>
      <c r="IM207" s="108"/>
      <c r="IN207" s="108"/>
      <c r="IO207" s="108"/>
      <c r="IP207" s="108"/>
      <c r="IQ207" s="108"/>
      <c r="IR207" s="108"/>
      <c r="IS207" s="108"/>
      <c r="IT207" s="108"/>
      <c r="IU207" s="108"/>
      <c r="IV207" s="108"/>
      <c r="IW207" s="108"/>
      <c r="IX207" s="108"/>
      <c r="IY207" s="108"/>
      <c r="IZ207" s="108"/>
    </row>
    <row r="208" spans="1:260" s="108" customFormat="1" ht="20.100000000000001" customHeight="1">
      <c r="A208" s="27" t="s">
        <v>170</v>
      </c>
      <c r="B208" s="27" t="s">
        <v>171</v>
      </c>
      <c r="C208" s="45">
        <v>7.2999999999999995E-2</v>
      </c>
      <c r="D208" s="27" t="s">
        <v>58</v>
      </c>
      <c r="E208" s="33">
        <v>24559464</v>
      </c>
      <c r="F208" s="33">
        <f>INT(C208*E208)</f>
        <v>1792840</v>
      </c>
      <c r="G208" s="33"/>
      <c r="H208" s="33"/>
      <c r="I208" s="33"/>
      <c r="J208" s="33"/>
      <c r="K208" s="28">
        <f t="shared" si="51"/>
        <v>24559464</v>
      </c>
      <c r="L208" s="26">
        <f t="shared" si="47"/>
        <v>1792840</v>
      </c>
      <c r="M208" s="53" t="s">
        <v>43</v>
      </c>
      <c r="N208" s="386">
        <f t="shared" ref="N208:N209" si="52">L208</f>
        <v>1792840</v>
      </c>
      <c r="O208" s="444">
        <f t="shared" ref="O208:O209" si="53">ROUND(N208/$K$6,4)</f>
        <v>7.1000000000000004E-3</v>
      </c>
      <c r="P208" s="54"/>
      <c r="Q208" s="53"/>
      <c r="R208" s="387"/>
      <c r="S208" s="388">
        <f t="shared" ref="S208:S209" si="54">N208-R208</f>
        <v>1792840</v>
      </c>
    </row>
    <row r="209" spans="1:19" s="137" customFormat="1" ht="20.100000000000001" customHeight="1">
      <c r="A209" s="27" t="s">
        <v>172</v>
      </c>
      <c r="B209" s="27" t="s">
        <v>173</v>
      </c>
      <c r="C209" s="31">
        <v>0.03</v>
      </c>
      <c r="D209" s="27" t="s">
        <v>58</v>
      </c>
      <c r="E209" s="26"/>
      <c r="F209" s="26"/>
      <c r="G209" s="26"/>
      <c r="H209" s="26"/>
      <c r="I209" s="26">
        <f>H207</f>
        <v>5562103</v>
      </c>
      <c r="J209" s="26">
        <f>INT(C209*I209)</f>
        <v>166863</v>
      </c>
      <c r="K209" s="28">
        <f t="shared" si="51"/>
        <v>5562103</v>
      </c>
      <c r="L209" s="26">
        <f t="shared" si="47"/>
        <v>166863</v>
      </c>
      <c r="M209" s="53" t="s">
        <v>43</v>
      </c>
      <c r="N209" s="386">
        <f t="shared" si="52"/>
        <v>166863</v>
      </c>
      <c r="O209" s="444">
        <f t="shared" si="53"/>
        <v>6.9999999999999999E-4</v>
      </c>
      <c r="P209" s="54"/>
      <c r="Q209" s="53"/>
      <c r="R209" s="387"/>
      <c r="S209" s="388">
        <f t="shared" si="54"/>
        <v>166863</v>
      </c>
    </row>
    <row r="210" spans="1:19" ht="20.100000000000001" hidden="1" customHeight="1">
      <c r="A210" s="109" t="s">
        <v>249</v>
      </c>
      <c r="B210" s="109" t="s">
        <v>239</v>
      </c>
      <c r="C210" s="124"/>
      <c r="D210" s="109"/>
      <c r="E210" s="119"/>
      <c r="F210" s="110">
        <f>F208</f>
        <v>1792840</v>
      </c>
      <c r="G210" s="119"/>
      <c r="H210" s="110">
        <f>H207</f>
        <v>5562103</v>
      </c>
      <c r="I210" s="119"/>
      <c r="J210" s="110">
        <f>J209</f>
        <v>166863</v>
      </c>
      <c r="K210" s="76"/>
      <c r="L210" s="110">
        <f>+INT(H210+J210+F210)</f>
        <v>7521806</v>
      </c>
      <c r="M210" s="110"/>
      <c r="N210" s="381"/>
      <c r="O210" s="65"/>
      <c r="P210" s="54"/>
      <c r="Q210" s="53"/>
    </row>
    <row r="211" spans="1:19" ht="20.100000000000001" hidden="1" customHeight="1">
      <c r="A211" s="139"/>
      <c r="B211" s="140"/>
      <c r="C211" s="140"/>
      <c r="D211" s="139"/>
      <c r="E211" s="141"/>
      <c r="F211" s="141"/>
      <c r="G211" s="141"/>
      <c r="H211" s="141"/>
      <c r="I211" s="141"/>
      <c r="J211" s="141"/>
      <c r="K211" s="141"/>
      <c r="L211" s="141"/>
      <c r="M211" s="141"/>
      <c r="N211" s="385"/>
      <c r="O211" s="65"/>
      <c r="P211" s="54"/>
      <c r="Q211" s="53"/>
    </row>
    <row r="212" spans="1:19" ht="20.100000000000001" hidden="1" customHeight="1">
      <c r="A212" s="142" t="s">
        <v>250</v>
      </c>
      <c r="B212" s="140"/>
      <c r="C212" s="140"/>
      <c r="D212" s="139"/>
      <c r="E212" s="141"/>
      <c r="F212" s="141"/>
      <c r="G212" s="141"/>
      <c r="H212" s="141"/>
      <c r="I212" s="143">
        <f>I213</f>
        <v>101.9</v>
      </c>
      <c r="J212" s="144">
        <f>J213</f>
        <v>6847680</v>
      </c>
      <c r="K212" s="143">
        <f>K213</f>
        <v>101.9</v>
      </c>
      <c r="L212" s="144">
        <f>L213</f>
        <v>6847680</v>
      </c>
      <c r="M212" s="141"/>
      <c r="N212" s="385"/>
      <c r="O212" s="65"/>
      <c r="P212" s="54"/>
      <c r="Q212" s="53"/>
    </row>
    <row r="213" spans="1:19" ht="20.100000000000001" hidden="1" customHeight="1">
      <c r="A213" s="139" t="s">
        <v>251</v>
      </c>
      <c r="B213" s="140"/>
      <c r="C213" s="140">
        <v>67200</v>
      </c>
      <c r="D213" s="139" t="s">
        <v>252</v>
      </c>
      <c r="E213" s="141"/>
      <c r="F213" s="141"/>
      <c r="G213" s="141"/>
      <c r="H213" s="141"/>
      <c r="I213" s="145">
        <v>101.9</v>
      </c>
      <c r="J213" s="141">
        <f>C213*I213</f>
        <v>6847680</v>
      </c>
      <c r="K213" s="146">
        <f>E213+G213+I213</f>
        <v>101.9</v>
      </c>
      <c r="L213" s="141">
        <f>F213+H213+J213</f>
        <v>6847680</v>
      </c>
      <c r="M213" s="141"/>
      <c r="N213" s="385"/>
      <c r="O213" s="65"/>
      <c r="P213" s="54"/>
      <c r="Q213" s="53"/>
    </row>
    <row r="214" spans="1:19" ht="20.100000000000001" hidden="1" customHeight="1">
      <c r="A214" s="139"/>
      <c r="B214" s="140"/>
      <c r="C214" s="140"/>
      <c r="D214" s="139"/>
      <c r="E214" s="141"/>
      <c r="F214" s="141"/>
      <c r="G214" s="141"/>
      <c r="H214" s="141"/>
      <c r="I214" s="141"/>
      <c r="J214" s="141"/>
      <c r="K214" s="141"/>
      <c r="L214" s="141"/>
      <c r="M214" s="141"/>
      <c r="N214" s="385"/>
      <c r="O214" s="65"/>
      <c r="P214" s="54"/>
      <c r="Q214" s="53"/>
    </row>
    <row r="215" spans="1:19" ht="20.100000000000001" hidden="1" customHeight="1">
      <c r="A215" s="139"/>
      <c r="B215" s="140"/>
      <c r="C215" s="140"/>
      <c r="D215" s="139"/>
      <c r="E215" s="141"/>
      <c r="F215" s="141"/>
      <c r="G215" s="141"/>
      <c r="H215" s="141"/>
      <c r="I215" s="141"/>
      <c r="J215" s="141"/>
      <c r="K215" s="141"/>
      <c r="L215" s="141"/>
      <c r="M215" s="141"/>
      <c r="N215" s="385"/>
      <c r="O215" s="65"/>
      <c r="P215" s="54"/>
      <c r="Q215" s="53"/>
      <c r="R215" s="55"/>
    </row>
    <row r="216" spans="1:19" ht="20.100000000000001" hidden="1" customHeight="1">
      <c r="A216" s="147" t="s">
        <v>253</v>
      </c>
      <c r="B216" s="140"/>
      <c r="C216" s="140"/>
      <c r="D216" s="139"/>
      <c r="E216" s="141"/>
      <c r="F216" s="141"/>
      <c r="G216" s="141"/>
      <c r="H216" s="141"/>
      <c r="I216" s="141"/>
      <c r="J216" s="141"/>
      <c r="K216" s="141"/>
      <c r="L216" s="148">
        <f>SUBTOTAL(9,L61:L215)</f>
        <v>276180532</v>
      </c>
      <c r="M216" s="141"/>
      <c r="N216" s="385"/>
      <c r="O216" s="149">
        <f>SUBTOTAL(9,O61:O215)</f>
        <v>0.99999999999999911</v>
      </c>
      <c r="P216" s="54"/>
      <c r="Q216" s="53"/>
      <c r="R216" s="150"/>
    </row>
    <row r="217" spans="1:19" ht="20.100000000000001" hidden="1" customHeight="1">
      <c r="A217" s="151" t="s">
        <v>254</v>
      </c>
      <c r="B217" s="140"/>
      <c r="C217" s="140"/>
      <c r="D217" s="139"/>
      <c r="E217" s="141"/>
      <c r="F217" s="141"/>
      <c r="G217" s="141"/>
      <c r="H217" s="141"/>
      <c r="I217" s="141"/>
      <c r="J217" s="141"/>
      <c r="K217" s="141"/>
      <c r="L217" s="141"/>
      <c r="M217" s="141"/>
      <c r="N217" s="385"/>
      <c r="O217" s="65"/>
      <c r="P217" s="54"/>
      <c r="Q217" s="53"/>
      <c r="R217" s="55"/>
    </row>
    <row r="218" spans="1:19" ht="20.100000000000001" hidden="1" customHeight="1">
      <c r="A218" s="139"/>
      <c r="B218" s="140"/>
      <c r="C218" s="140"/>
      <c r="D218" s="139"/>
      <c r="E218" s="141"/>
      <c r="F218" s="141"/>
      <c r="G218" s="141"/>
      <c r="H218" s="141"/>
      <c r="I218" s="141"/>
      <c r="J218" s="141"/>
      <c r="K218" s="141"/>
      <c r="L218" s="141"/>
      <c r="M218" s="141"/>
      <c r="N218" s="385"/>
      <c r="O218" s="65"/>
      <c r="P218" s="54"/>
      <c r="Q218" s="53"/>
      <c r="R218" s="55"/>
    </row>
    <row r="219" spans="1:19" ht="20.100000000000001" hidden="1" customHeight="1">
      <c r="A219" s="139"/>
      <c r="B219" s="140"/>
      <c r="C219" s="140"/>
      <c r="D219" s="139"/>
      <c r="E219" s="141"/>
      <c r="F219" s="141"/>
      <c r="G219" s="141"/>
      <c r="H219" s="141"/>
      <c r="I219" s="141"/>
      <c r="J219" s="141"/>
      <c r="K219" s="141"/>
      <c r="L219" s="141"/>
      <c r="M219" s="141"/>
      <c r="N219" s="385"/>
      <c r="O219" s="65"/>
      <c r="P219" s="54"/>
      <c r="Q219" s="53"/>
      <c r="R219" s="55"/>
    </row>
    <row r="220" spans="1:19" ht="20.100000000000001" hidden="1" customHeight="1">
      <c r="A220" s="139"/>
      <c r="B220" s="140"/>
      <c r="C220" s="140"/>
      <c r="D220" s="139"/>
      <c r="E220" s="141"/>
      <c r="F220" s="141"/>
      <c r="G220" s="141"/>
      <c r="H220" s="141"/>
      <c r="I220" s="141"/>
      <c r="J220" s="141"/>
      <c r="K220" s="141"/>
      <c r="L220" s="141"/>
      <c r="M220" s="141"/>
      <c r="N220" s="385"/>
      <c r="O220" s="65"/>
      <c r="P220" s="54"/>
      <c r="Q220" s="53"/>
      <c r="R220" s="55"/>
    </row>
    <row r="221" spans="1:19" ht="20.100000000000001" hidden="1" customHeight="1">
      <c r="A221" s="139"/>
      <c r="B221" s="140"/>
      <c r="C221" s="140"/>
      <c r="D221" s="139"/>
      <c r="E221" s="141"/>
      <c r="F221" s="141"/>
      <c r="G221" s="141"/>
      <c r="H221" s="141"/>
      <c r="I221" s="141"/>
      <c r="J221" s="141"/>
      <c r="K221" s="141"/>
      <c r="L221" s="141"/>
      <c r="M221" s="141"/>
      <c r="N221" s="385"/>
      <c r="O221" s="65"/>
      <c r="P221" s="54"/>
      <c r="Q221" s="53"/>
      <c r="R221" s="55"/>
    </row>
    <row r="222" spans="1:19" ht="20.100000000000001" hidden="1" customHeight="1">
      <c r="A222" s="139"/>
      <c r="B222" s="140"/>
      <c r="C222" s="140"/>
      <c r="D222" s="139"/>
      <c r="E222" s="141"/>
      <c r="F222" s="141"/>
      <c r="G222" s="141"/>
      <c r="H222" s="141"/>
      <c r="I222" s="141"/>
      <c r="J222" s="141"/>
      <c r="K222" s="141"/>
      <c r="L222" s="141"/>
      <c r="M222" s="141"/>
      <c r="N222" s="385"/>
      <c r="O222" s="65"/>
      <c r="P222" s="54"/>
      <c r="Q222" s="53"/>
      <c r="R222" s="55"/>
    </row>
    <row r="223" spans="1:19" ht="20.100000000000001" customHeight="1">
      <c r="A223" s="139"/>
      <c r="B223" s="140"/>
      <c r="C223" s="140"/>
      <c r="D223" s="139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53"/>
      <c r="P223" s="55"/>
      <c r="Q223" s="55"/>
      <c r="R223" s="55"/>
    </row>
    <row r="224" spans="1:19" ht="20.100000000000001" customHeight="1">
      <c r="A224" s="147" t="s">
        <v>253</v>
      </c>
      <c r="B224" s="140"/>
      <c r="C224" s="140"/>
      <c r="D224" s="139"/>
      <c r="E224" s="141"/>
      <c r="F224" s="141"/>
      <c r="G224" s="141"/>
      <c r="H224" s="141"/>
      <c r="I224" s="141"/>
      <c r="J224" s="141"/>
      <c r="K224" s="141"/>
      <c r="L224" s="148">
        <f>SUBTOTAL(9,L61:L223)-SUM(F173:F206)</f>
        <v>251621068</v>
      </c>
      <c r="M224" s="141"/>
      <c r="N224" s="148">
        <f>SUBTOTAL(9,N61:N223)</f>
        <v>251621068</v>
      </c>
      <c r="O224" s="446">
        <f>SUBTOTAL(9,O61:O223)</f>
        <v>0.99999999999999911</v>
      </c>
      <c r="P224" s="55"/>
      <c r="Q224" s="55"/>
      <c r="R224" s="55"/>
    </row>
    <row r="225" spans="1:18" ht="20.100000000000001" customHeight="1">
      <c r="A225" s="151" t="s">
        <v>1136</v>
      </c>
      <c r="B225" s="140"/>
      <c r="C225" s="140"/>
      <c r="D225" s="139"/>
      <c r="E225" s="141"/>
      <c r="F225" s="141"/>
      <c r="G225" s="141"/>
      <c r="H225" s="141"/>
      <c r="I225" s="141"/>
      <c r="J225" s="141"/>
      <c r="K225" s="141"/>
      <c r="L225" s="141"/>
      <c r="M225" s="141"/>
      <c r="N225" s="65" t="s">
        <v>1129</v>
      </c>
      <c r="O225" s="53"/>
      <c r="P225" s="55"/>
      <c r="Q225" s="55"/>
      <c r="R225" s="55"/>
    </row>
    <row r="226" spans="1:18" ht="20.100000000000001" hidden="1" customHeight="1">
      <c r="A226" s="139"/>
      <c r="B226" s="140"/>
      <c r="C226" s="140"/>
      <c r="D226" s="139"/>
      <c r="E226" s="141"/>
      <c r="F226" s="141"/>
      <c r="G226" s="141"/>
      <c r="H226" s="141"/>
      <c r="I226" s="141"/>
      <c r="J226" s="141"/>
      <c r="K226" s="141"/>
      <c r="L226" s="141"/>
      <c r="M226" s="141"/>
      <c r="N226" s="154"/>
    </row>
    <row r="227" spans="1:18" ht="20.100000000000001" hidden="1" customHeight="1">
      <c r="A227" s="139"/>
      <c r="B227" s="140"/>
      <c r="C227" s="140"/>
      <c r="D227" s="139"/>
      <c r="E227" s="141"/>
      <c r="F227" s="141"/>
      <c r="G227" s="141"/>
      <c r="H227" s="141"/>
      <c r="I227" s="141"/>
      <c r="J227" s="141"/>
      <c r="K227" s="141"/>
      <c r="L227" s="141"/>
      <c r="M227" s="141"/>
      <c r="N227" s="154"/>
    </row>
    <row r="228" spans="1:18" ht="19.5" customHeight="1">
      <c r="E228" s="154"/>
      <c r="F228" s="154"/>
      <c r="G228" s="154"/>
      <c r="H228" s="154"/>
      <c r="I228" s="154"/>
      <c r="J228" s="154"/>
      <c r="K228" s="154"/>
      <c r="L228" s="154"/>
      <c r="M228" s="154"/>
      <c r="N228" s="154"/>
    </row>
    <row r="229" spans="1:18" ht="19.5" customHeight="1"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</row>
    <row r="230" spans="1:18" ht="19.5" customHeight="1"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</row>
    <row r="231" spans="1:18" ht="19.5" customHeight="1"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</row>
    <row r="232" spans="1:18" ht="19.5" customHeight="1"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</row>
    <row r="233" spans="1:18" ht="19.5" customHeight="1"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</row>
    <row r="234" spans="1:18" ht="19.5" customHeight="1"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</row>
    <row r="235" spans="1:18" ht="19.5" customHeight="1"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</row>
    <row r="236" spans="1:18" ht="19.5" customHeight="1">
      <c r="E236" s="154"/>
      <c r="F236" s="154"/>
      <c r="G236" s="154"/>
      <c r="H236" s="154"/>
      <c r="I236" s="154"/>
      <c r="J236" s="154"/>
      <c r="K236" s="154"/>
      <c r="L236" s="154"/>
      <c r="M236" s="154"/>
      <c r="N236" s="154"/>
    </row>
    <row r="237" spans="1:18" ht="19.5" customHeight="1"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</row>
    <row r="238" spans="1:18" ht="19.5" customHeight="1">
      <c r="E238" s="154"/>
      <c r="F238" s="154"/>
      <c r="G238" s="154"/>
      <c r="H238" s="154"/>
      <c r="I238" s="154"/>
      <c r="J238" s="154"/>
      <c r="K238" s="154"/>
      <c r="L238" s="154"/>
      <c r="M238" s="154"/>
      <c r="N238" s="154"/>
    </row>
    <row r="239" spans="1:18" ht="19.5" customHeight="1">
      <c r="E239" s="154"/>
      <c r="F239" s="154"/>
      <c r="G239" s="154"/>
      <c r="H239" s="154"/>
      <c r="I239" s="154"/>
      <c r="J239" s="154"/>
      <c r="K239" s="154"/>
      <c r="L239" s="154"/>
      <c r="M239" s="154"/>
      <c r="N239" s="154"/>
    </row>
    <row r="240" spans="1:18" ht="19.5" customHeight="1">
      <c r="E240" s="154"/>
      <c r="F240" s="154"/>
      <c r="G240" s="154"/>
      <c r="H240" s="154"/>
      <c r="I240" s="154"/>
      <c r="J240" s="154"/>
      <c r="K240" s="154"/>
      <c r="L240" s="154"/>
      <c r="M240" s="154"/>
      <c r="N240" s="154"/>
    </row>
    <row r="241" spans="5:14" ht="19.5" customHeight="1">
      <c r="E241" s="154"/>
      <c r="F241" s="154"/>
      <c r="G241" s="154"/>
      <c r="H241" s="154"/>
      <c r="I241" s="154"/>
      <c r="J241" s="154"/>
      <c r="K241" s="154"/>
      <c r="L241" s="154"/>
      <c r="M241" s="154"/>
      <c r="N241" s="154"/>
    </row>
    <row r="242" spans="5:14" ht="19.5" customHeight="1">
      <c r="E242" s="154"/>
      <c r="F242" s="154"/>
      <c r="G242" s="154"/>
      <c r="H242" s="154"/>
      <c r="I242" s="154"/>
      <c r="J242" s="154"/>
      <c r="K242" s="154"/>
      <c r="L242" s="154"/>
      <c r="M242" s="154"/>
      <c r="N242" s="154"/>
    </row>
    <row r="243" spans="5:14" ht="19.5" customHeight="1">
      <c r="E243" s="154"/>
      <c r="F243" s="154"/>
      <c r="G243" s="154"/>
      <c r="H243" s="154"/>
      <c r="I243" s="154"/>
      <c r="J243" s="154"/>
      <c r="K243" s="154"/>
      <c r="L243" s="154"/>
      <c r="M243" s="154"/>
      <c r="N243" s="154"/>
    </row>
    <row r="244" spans="5:14" ht="19.5" customHeight="1">
      <c r="E244" s="154"/>
      <c r="F244" s="154"/>
      <c r="G244" s="154"/>
      <c r="H244" s="154"/>
      <c r="I244" s="154"/>
      <c r="J244" s="154"/>
      <c r="K244" s="154"/>
      <c r="L244" s="154"/>
      <c r="M244" s="154"/>
      <c r="N244" s="154"/>
    </row>
    <row r="245" spans="5:14" ht="19.5" customHeight="1">
      <c r="E245" s="154"/>
      <c r="F245" s="154"/>
      <c r="G245" s="154"/>
      <c r="H245" s="154"/>
      <c r="I245" s="154"/>
      <c r="J245" s="154"/>
      <c r="K245" s="154"/>
      <c r="L245" s="154"/>
      <c r="M245" s="154"/>
      <c r="N245" s="154"/>
    </row>
    <row r="246" spans="5:14" ht="19.5" customHeight="1">
      <c r="E246" s="154"/>
      <c r="F246" s="154"/>
      <c r="G246" s="154"/>
      <c r="H246" s="154"/>
      <c r="I246" s="154"/>
      <c r="J246" s="154"/>
      <c r="K246" s="154"/>
      <c r="L246" s="154"/>
      <c r="M246" s="154"/>
      <c r="N246" s="154"/>
    </row>
    <row r="247" spans="5:14" ht="19.5" customHeight="1"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</row>
    <row r="248" spans="5:14" ht="19.5" customHeight="1">
      <c r="E248" s="154"/>
      <c r="F248" s="154"/>
      <c r="G248" s="154"/>
      <c r="H248" s="154"/>
      <c r="I248" s="154"/>
      <c r="J248" s="154"/>
      <c r="K248" s="154"/>
      <c r="L248" s="154"/>
      <c r="M248" s="154"/>
      <c r="N248" s="154"/>
    </row>
    <row r="249" spans="5:14" ht="19.5" customHeight="1">
      <c r="E249" s="154"/>
      <c r="F249" s="154"/>
      <c r="G249" s="154"/>
      <c r="H249" s="154"/>
      <c r="I249" s="154"/>
      <c r="J249" s="154"/>
      <c r="K249" s="154"/>
      <c r="L249" s="154"/>
      <c r="M249" s="154"/>
      <c r="N249" s="154"/>
    </row>
    <row r="250" spans="5:14" ht="19.5" customHeight="1">
      <c r="E250" s="154"/>
      <c r="F250" s="154"/>
      <c r="G250" s="154"/>
      <c r="H250" s="154"/>
      <c r="I250" s="154"/>
      <c r="J250" s="154"/>
      <c r="K250" s="154"/>
      <c r="L250" s="154"/>
      <c r="M250" s="154"/>
      <c r="N250" s="154"/>
    </row>
    <row r="251" spans="5:14" ht="19.5" customHeight="1">
      <c r="E251" s="154"/>
      <c r="F251" s="154"/>
      <c r="G251" s="154"/>
      <c r="H251" s="154"/>
      <c r="I251" s="154"/>
      <c r="J251" s="154"/>
      <c r="K251" s="154"/>
      <c r="L251" s="154"/>
      <c r="M251" s="154"/>
      <c r="N251" s="154"/>
    </row>
    <row r="252" spans="5:14" ht="19.5" customHeight="1">
      <c r="E252" s="154"/>
      <c r="F252" s="154"/>
      <c r="G252" s="154"/>
      <c r="H252" s="154"/>
      <c r="I252" s="154"/>
      <c r="J252" s="154"/>
      <c r="K252" s="154"/>
      <c r="L252" s="154"/>
      <c r="M252" s="154"/>
      <c r="N252" s="154"/>
    </row>
    <row r="253" spans="5:14" ht="19.5" customHeight="1">
      <c r="E253" s="154"/>
      <c r="F253" s="154"/>
      <c r="G253" s="154"/>
      <c r="H253" s="154"/>
      <c r="I253" s="154"/>
      <c r="J253" s="154"/>
      <c r="K253" s="154"/>
      <c r="L253" s="154"/>
      <c r="M253" s="154"/>
      <c r="N253" s="154"/>
    </row>
    <row r="254" spans="5:14" ht="19.5" customHeight="1"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</row>
    <row r="255" spans="5:14" ht="19.5" customHeight="1">
      <c r="E255" s="154"/>
      <c r="F255" s="154"/>
      <c r="G255" s="154"/>
      <c r="H255" s="154"/>
      <c r="I255" s="154"/>
      <c r="J255" s="154"/>
      <c r="K255" s="154"/>
      <c r="L255" s="154"/>
      <c r="M255" s="154"/>
      <c r="N255" s="154"/>
    </row>
    <row r="256" spans="5:14" ht="19.5" customHeight="1">
      <c r="E256" s="154"/>
      <c r="F256" s="154"/>
      <c r="G256" s="154"/>
      <c r="H256" s="154"/>
      <c r="I256" s="154"/>
      <c r="J256" s="154"/>
      <c r="K256" s="154"/>
      <c r="L256" s="154"/>
      <c r="M256" s="154"/>
      <c r="N256" s="154"/>
    </row>
    <row r="257" spans="5:14" ht="19.5" customHeight="1">
      <c r="E257" s="154"/>
      <c r="F257" s="154"/>
      <c r="G257" s="154"/>
      <c r="H257" s="154"/>
      <c r="I257" s="154"/>
      <c r="J257" s="154"/>
      <c r="K257" s="154"/>
      <c r="L257" s="154"/>
      <c r="M257" s="154"/>
      <c r="N257" s="154"/>
    </row>
    <row r="258" spans="5:14" ht="19.5" customHeight="1">
      <c r="E258" s="154"/>
      <c r="F258" s="154"/>
      <c r="G258" s="154"/>
      <c r="H258" s="154"/>
      <c r="I258" s="154"/>
      <c r="J258" s="154"/>
      <c r="K258" s="154"/>
      <c r="L258" s="154"/>
      <c r="M258" s="154"/>
      <c r="N258" s="154"/>
    </row>
    <row r="259" spans="5:14" ht="19.5" customHeight="1">
      <c r="E259" s="154"/>
      <c r="F259" s="154"/>
      <c r="G259" s="154"/>
      <c r="H259" s="154"/>
      <c r="I259" s="154"/>
      <c r="J259" s="154"/>
      <c r="K259" s="154"/>
      <c r="L259" s="154"/>
      <c r="M259" s="154"/>
      <c r="N259" s="154"/>
    </row>
    <row r="260" spans="5:14" ht="19.5" customHeight="1">
      <c r="E260" s="154"/>
      <c r="F260" s="154"/>
      <c r="G260" s="154"/>
      <c r="H260" s="154"/>
      <c r="I260" s="154"/>
      <c r="J260" s="154"/>
      <c r="K260" s="154"/>
      <c r="L260" s="154"/>
      <c r="M260" s="154"/>
      <c r="N260" s="154"/>
    </row>
    <row r="261" spans="5:14" ht="19.5" customHeight="1">
      <c r="E261" s="154"/>
      <c r="F261" s="154"/>
      <c r="G261" s="154"/>
      <c r="H261" s="154"/>
      <c r="I261" s="154"/>
      <c r="J261" s="154"/>
      <c r="K261" s="154"/>
      <c r="L261" s="154"/>
      <c r="M261" s="154"/>
      <c r="N261" s="154"/>
    </row>
    <row r="262" spans="5:14" ht="19.5" customHeight="1">
      <c r="E262" s="154"/>
      <c r="F262" s="154"/>
      <c r="G262" s="154"/>
      <c r="H262" s="154"/>
      <c r="I262" s="154"/>
      <c r="J262" s="154"/>
      <c r="K262" s="154"/>
      <c r="L262" s="154"/>
      <c r="M262" s="154"/>
      <c r="N262" s="154"/>
    </row>
    <row r="263" spans="5:14" ht="19.5" customHeight="1">
      <c r="E263" s="154"/>
      <c r="F263" s="154"/>
      <c r="G263" s="154"/>
      <c r="H263" s="154"/>
      <c r="I263" s="154"/>
      <c r="J263" s="154"/>
      <c r="K263" s="154"/>
      <c r="L263" s="154"/>
      <c r="M263" s="154"/>
      <c r="N263" s="154"/>
    </row>
    <row r="264" spans="5:14" ht="19.5" customHeight="1">
      <c r="E264" s="154"/>
      <c r="F264" s="154"/>
      <c r="G264" s="154"/>
      <c r="H264" s="154"/>
      <c r="I264" s="154"/>
      <c r="J264" s="154"/>
      <c r="K264" s="154"/>
      <c r="L264" s="154"/>
      <c r="M264" s="154"/>
      <c r="N264" s="154"/>
    </row>
    <row r="265" spans="5:14" ht="19.5" customHeight="1">
      <c r="E265" s="154"/>
      <c r="F265" s="154"/>
      <c r="G265" s="154"/>
      <c r="H265" s="154"/>
      <c r="I265" s="154"/>
      <c r="J265" s="154"/>
      <c r="K265" s="154"/>
      <c r="L265" s="154"/>
      <c r="M265" s="154"/>
      <c r="N265" s="154"/>
    </row>
    <row r="266" spans="5:14" ht="19.5" customHeight="1">
      <c r="E266" s="154"/>
      <c r="F266" s="154"/>
      <c r="G266" s="154"/>
      <c r="H266" s="154"/>
      <c r="I266" s="154"/>
      <c r="J266" s="154"/>
      <c r="K266" s="154"/>
      <c r="L266" s="154"/>
      <c r="M266" s="154"/>
      <c r="N266" s="154"/>
    </row>
    <row r="267" spans="5:14" ht="19.5" customHeight="1">
      <c r="E267" s="154"/>
      <c r="F267" s="154"/>
      <c r="G267" s="154"/>
      <c r="H267" s="154"/>
      <c r="I267" s="154"/>
      <c r="J267" s="154"/>
      <c r="K267" s="154"/>
      <c r="L267" s="154"/>
      <c r="M267" s="154"/>
      <c r="N267" s="154"/>
    </row>
    <row r="268" spans="5:14" ht="19.5" customHeight="1">
      <c r="E268" s="154"/>
      <c r="F268" s="154"/>
      <c r="G268" s="154"/>
      <c r="H268" s="154"/>
      <c r="I268" s="154"/>
      <c r="J268" s="154"/>
      <c r="K268" s="154"/>
      <c r="L268" s="154"/>
      <c r="M268" s="154"/>
      <c r="N268" s="154"/>
    </row>
    <row r="269" spans="5:14" ht="19.5" customHeight="1"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</row>
    <row r="270" spans="5:14" ht="19.5" customHeight="1">
      <c r="E270" s="154"/>
      <c r="F270" s="154"/>
      <c r="G270" s="154"/>
      <c r="H270" s="154"/>
      <c r="I270" s="154"/>
      <c r="J270" s="154"/>
      <c r="K270" s="154"/>
      <c r="L270" s="154"/>
      <c r="M270" s="154"/>
      <c r="N270" s="154"/>
    </row>
    <row r="271" spans="5:14" ht="19.5" customHeight="1">
      <c r="E271" s="154"/>
      <c r="F271" s="154"/>
      <c r="G271" s="154"/>
      <c r="H271" s="154"/>
      <c r="I271" s="154"/>
      <c r="J271" s="154"/>
      <c r="K271" s="154"/>
      <c r="L271" s="154"/>
      <c r="M271" s="154"/>
      <c r="N271" s="154"/>
    </row>
    <row r="272" spans="5:14" ht="19.5" customHeight="1">
      <c r="E272" s="154"/>
      <c r="F272" s="154"/>
      <c r="G272" s="154"/>
      <c r="H272" s="154"/>
      <c r="I272" s="154"/>
      <c r="J272" s="154"/>
      <c r="K272" s="154"/>
      <c r="L272" s="154"/>
      <c r="M272" s="154"/>
      <c r="N272" s="154"/>
    </row>
    <row r="273" spans="5:14" ht="19.5" customHeight="1"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</row>
    <row r="274" spans="5:14" ht="19.5" customHeight="1"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</row>
    <row r="275" spans="5:14" ht="19.5" customHeight="1">
      <c r="E275" s="154"/>
      <c r="F275" s="154"/>
      <c r="G275" s="154"/>
      <c r="H275" s="154"/>
      <c r="I275" s="154"/>
      <c r="J275" s="154"/>
      <c r="K275" s="154"/>
      <c r="L275" s="154"/>
      <c r="M275" s="154"/>
      <c r="N275" s="154"/>
    </row>
    <row r="276" spans="5:14" ht="19.5" customHeight="1">
      <c r="E276" s="154"/>
      <c r="F276" s="154"/>
      <c r="G276" s="154"/>
      <c r="H276" s="154"/>
      <c r="I276" s="154"/>
      <c r="J276" s="154"/>
      <c r="K276" s="154"/>
      <c r="L276" s="154"/>
      <c r="M276" s="154"/>
      <c r="N276" s="154"/>
    </row>
    <row r="277" spans="5:14" ht="19.5" customHeight="1">
      <c r="E277" s="154"/>
      <c r="F277" s="154"/>
      <c r="G277" s="154"/>
      <c r="H277" s="154"/>
      <c r="I277" s="154"/>
      <c r="J277" s="154"/>
      <c r="K277" s="154"/>
      <c r="L277" s="154"/>
      <c r="M277" s="154"/>
      <c r="N277" s="154"/>
    </row>
    <row r="278" spans="5:14" ht="19.5" customHeight="1">
      <c r="E278" s="154"/>
      <c r="F278" s="154"/>
      <c r="G278" s="154"/>
      <c r="H278" s="154"/>
      <c r="I278" s="154"/>
      <c r="J278" s="154"/>
      <c r="K278" s="154"/>
      <c r="L278" s="154"/>
      <c r="M278" s="154"/>
      <c r="N278" s="154"/>
    </row>
    <row r="279" spans="5:14" ht="19.5" customHeight="1">
      <c r="E279" s="154"/>
      <c r="F279" s="154"/>
      <c r="G279" s="154"/>
      <c r="H279" s="154"/>
      <c r="I279" s="154"/>
      <c r="J279" s="154"/>
      <c r="K279" s="154"/>
      <c r="L279" s="154"/>
      <c r="M279" s="154"/>
      <c r="N279" s="154"/>
    </row>
    <row r="280" spans="5:14" ht="19.5" customHeight="1">
      <c r="E280" s="154"/>
      <c r="F280" s="154"/>
      <c r="G280" s="154"/>
      <c r="H280" s="154"/>
      <c r="I280" s="154"/>
      <c r="J280" s="154"/>
      <c r="K280" s="154"/>
      <c r="L280" s="154"/>
      <c r="M280" s="154"/>
      <c r="N280" s="154"/>
    </row>
    <row r="281" spans="5:14" ht="19.5" customHeight="1">
      <c r="E281" s="154"/>
      <c r="F281" s="154"/>
      <c r="G281" s="154"/>
      <c r="H281" s="154"/>
      <c r="I281" s="154"/>
      <c r="J281" s="154"/>
      <c r="K281" s="154"/>
      <c r="L281" s="154"/>
      <c r="M281" s="154"/>
      <c r="N281" s="154"/>
    </row>
    <row r="282" spans="5:14" ht="19.5" customHeight="1">
      <c r="E282" s="154"/>
      <c r="F282" s="154"/>
      <c r="G282" s="154"/>
      <c r="H282" s="154"/>
      <c r="I282" s="154"/>
      <c r="J282" s="154"/>
      <c r="K282" s="154"/>
      <c r="L282" s="154"/>
      <c r="M282" s="154"/>
      <c r="N282" s="154"/>
    </row>
    <row r="283" spans="5:14" ht="19.5" customHeight="1">
      <c r="E283" s="154"/>
      <c r="F283" s="154"/>
      <c r="G283" s="154"/>
      <c r="H283" s="154"/>
      <c r="I283" s="154"/>
      <c r="J283" s="154"/>
      <c r="K283" s="154"/>
      <c r="L283" s="154"/>
      <c r="M283" s="154"/>
      <c r="N283" s="154"/>
    </row>
    <row r="284" spans="5:14" ht="19.5" customHeight="1"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</row>
    <row r="285" spans="5:14" ht="19.5" customHeight="1">
      <c r="E285" s="154"/>
      <c r="F285" s="154"/>
      <c r="G285" s="154"/>
      <c r="H285" s="154"/>
      <c r="I285" s="154"/>
      <c r="J285" s="154"/>
      <c r="K285" s="154"/>
      <c r="L285" s="154"/>
      <c r="M285" s="154"/>
      <c r="N285" s="154"/>
    </row>
    <row r="286" spans="5:14" ht="19.5" customHeight="1">
      <c r="E286" s="154"/>
      <c r="F286" s="154"/>
      <c r="G286" s="154"/>
      <c r="H286" s="154"/>
      <c r="I286" s="154"/>
      <c r="J286" s="154"/>
      <c r="K286" s="154"/>
      <c r="L286" s="154"/>
      <c r="M286" s="154"/>
      <c r="N286" s="154"/>
    </row>
    <row r="287" spans="5:14" ht="19.5" customHeight="1">
      <c r="E287" s="154"/>
      <c r="F287" s="154"/>
      <c r="G287" s="154"/>
      <c r="H287" s="154"/>
      <c r="I287" s="154"/>
      <c r="J287" s="154"/>
      <c r="K287" s="154"/>
      <c r="L287" s="154"/>
      <c r="M287" s="154"/>
      <c r="N287" s="154"/>
    </row>
    <row r="288" spans="5:14" ht="19.5" customHeight="1">
      <c r="E288" s="154"/>
      <c r="F288" s="154"/>
      <c r="G288" s="154"/>
      <c r="H288" s="154"/>
      <c r="I288" s="154"/>
      <c r="J288" s="154"/>
      <c r="K288" s="154"/>
      <c r="L288" s="154"/>
      <c r="M288" s="154"/>
      <c r="N288" s="154"/>
    </row>
    <row r="289" spans="5:14" ht="19.5" customHeight="1"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</row>
    <row r="290" spans="5:14" ht="19.5" customHeight="1">
      <c r="E290" s="154"/>
      <c r="F290" s="154"/>
      <c r="G290" s="154"/>
      <c r="H290" s="154"/>
      <c r="I290" s="154"/>
      <c r="J290" s="154"/>
      <c r="K290" s="154"/>
      <c r="L290" s="154"/>
      <c r="M290" s="154"/>
      <c r="N290" s="154"/>
    </row>
    <row r="291" spans="5:14" ht="19.5" customHeight="1">
      <c r="E291" s="154"/>
      <c r="F291" s="154"/>
      <c r="G291" s="154"/>
      <c r="H291" s="154"/>
      <c r="I291" s="154"/>
      <c r="J291" s="154"/>
      <c r="K291" s="154"/>
      <c r="L291" s="154"/>
      <c r="M291" s="154"/>
      <c r="N291" s="154"/>
    </row>
    <row r="292" spans="5:14" ht="19.5" customHeight="1"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</row>
    <row r="293" spans="5:14" ht="19.5" customHeight="1">
      <c r="E293" s="154"/>
      <c r="F293" s="154"/>
      <c r="G293" s="154"/>
      <c r="H293" s="154"/>
      <c r="I293" s="154"/>
      <c r="J293" s="154"/>
      <c r="K293" s="154"/>
      <c r="L293" s="154"/>
      <c r="M293" s="154"/>
      <c r="N293" s="154"/>
    </row>
    <row r="294" spans="5:14" ht="19.5" customHeight="1">
      <c r="E294" s="154"/>
      <c r="F294" s="154"/>
      <c r="G294" s="154"/>
      <c r="H294" s="154"/>
      <c r="I294" s="154"/>
      <c r="J294" s="154"/>
      <c r="K294" s="154"/>
      <c r="L294" s="154"/>
      <c r="M294" s="154"/>
      <c r="N294" s="154"/>
    </row>
    <row r="295" spans="5:14" ht="19.5" customHeight="1">
      <c r="E295" s="154"/>
      <c r="F295" s="154"/>
      <c r="G295" s="154"/>
      <c r="H295" s="154"/>
      <c r="I295" s="154"/>
      <c r="J295" s="154"/>
      <c r="K295" s="154"/>
      <c r="L295" s="154"/>
      <c r="M295" s="154"/>
      <c r="N295" s="154"/>
    </row>
    <row r="296" spans="5:14" ht="19.5" customHeight="1">
      <c r="E296" s="154"/>
      <c r="F296" s="154"/>
      <c r="G296" s="154"/>
      <c r="H296" s="154"/>
      <c r="I296" s="154"/>
      <c r="J296" s="154"/>
      <c r="K296" s="154"/>
      <c r="L296" s="154"/>
      <c r="M296" s="154"/>
      <c r="N296" s="154"/>
    </row>
    <row r="297" spans="5:14" ht="19.5" customHeight="1">
      <c r="E297" s="154"/>
      <c r="F297" s="154"/>
      <c r="G297" s="154"/>
      <c r="H297" s="154"/>
      <c r="I297" s="154"/>
      <c r="J297" s="154"/>
      <c r="K297" s="154"/>
      <c r="L297" s="154"/>
      <c r="M297" s="154"/>
      <c r="N297" s="154"/>
    </row>
    <row r="298" spans="5:14" ht="19.5" customHeight="1">
      <c r="E298" s="154"/>
      <c r="F298" s="154"/>
      <c r="G298" s="154"/>
      <c r="H298" s="154"/>
      <c r="I298" s="154"/>
      <c r="J298" s="154"/>
      <c r="K298" s="154"/>
      <c r="L298" s="154"/>
      <c r="M298" s="154"/>
      <c r="N298" s="154"/>
    </row>
    <row r="299" spans="5:14" ht="19.5" customHeight="1">
      <c r="E299" s="154"/>
      <c r="F299" s="154"/>
      <c r="G299" s="154"/>
      <c r="H299" s="154"/>
      <c r="I299" s="154"/>
      <c r="J299" s="154"/>
      <c r="K299" s="154"/>
      <c r="L299" s="154"/>
      <c r="M299" s="154"/>
      <c r="N299" s="154"/>
    </row>
    <row r="300" spans="5:14" ht="19.5" customHeight="1">
      <c r="E300" s="154"/>
      <c r="F300" s="154"/>
      <c r="G300" s="154"/>
      <c r="H300" s="154"/>
      <c r="I300" s="154"/>
      <c r="J300" s="154"/>
      <c r="K300" s="154"/>
      <c r="L300" s="154"/>
      <c r="M300" s="154"/>
      <c r="N300" s="154"/>
    </row>
    <row r="301" spans="5:14" ht="19.5" customHeight="1">
      <c r="E301" s="154"/>
      <c r="F301" s="154"/>
      <c r="G301" s="154"/>
      <c r="H301" s="154"/>
      <c r="I301" s="154"/>
      <c r="J301" s="154"/>
      <c r="K301" s="154"/>
      <c r="L301" s="154"/>
      <c r="M301" s="154"/>
      <c r="N301" s="154"/>
    </row>
    <row r="302" spans="5:14" ht="19.5" customHeight="1">
      <c r="E302" s="154"/>
      <c r="F302" s="154"/>
      <c r="G302" s="154"/>
      <c r="H302" s="154"/>
      <c r="I302" s="154"/>
      <c r="J302" s="154"/>
      <c r="K302" s="154"/>
      <c r="L302" s="154"/>
      <c r="M302" s="154"/>
      <c r="N302" s="154"/>
    </row>
    <row r="303" spans="5:14" ht="19.5" customHeight="1">
      <c r="E303" s="154"/>
      <c r="F303" s="154"/>
      <c r="G303" s="154"/>
      <c r="H303" s="154"/>
      <c r="I303" s="154"/>
      <c r="J303" s="154"/>
      <c r="K303" s="154"/>
      <c r="L303" s="154"/>
      <c r="M303" s="154"/>
      <c r="N303" s="154"/>
    </row>
    <row r="304" spans="5:14" ht="19.5" customHeight="1">
      <c r="E304" s="154"/>
      <c r="F304" s="154"/>
      <c r="G304" s="154"/>
      <c r="H304" s="154"/>
      <c r="I304" s="154"/>
      <c r="J304" s="154"/>
      <c r="K304" s="154"/>
      <c r="L304" s="154"/>
      <c r="M304" s="154"/>
      <c r="N304" s="154"/>
    </row>
    <row r="305" spans="5:14" ht="19.5" customHeight="1">
      <c r="E305" s="154"/>
      <c r="F305" s="154"/>
      <c r="G305" s="154"/>
      <c r="H305" s="154"/>
      <c r="I305" s="154"/>
      <c r="J305" s="154"/>
      <c r="K305" s="154"/>
      <c r="L305" s="154"/>
      <c r="M305" s="154"/>
      <c r="N305" s="154"/>
    </row>
    <row r="306" spans="5:14" ht="19.5" customHeight="1">
      <c r="E306" s="154"/>
      <c r="F306" s="154"/>
      <c r="G306" s="154"/>
      <c r="H306" s="154"/>
      <c r="I306" s="154"/>
      <c r="J306" s="154"/>
      <c r="K306" s="154"/>
      <c r="L306" s="154"/>
      <c r="M306" s="154"/>
      <c r="N306" s="154"/>
    </row>
    <row r="307" spans="5:14" ht="19.5" customHeight="1"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</row>
    <row r="308" spans="5:14" ht="19.5" customHeight="1">
      <c r="E308" s="154"/>
      <c r="F308" s="154"/>
      <c r="G308" s="154"/>
      <c r="H308" s="154"/>
      <c r="I308" s="154"/>
      <c r="J308" s="154"/>
      <c r="K308" s="154"/>
      <c r="L308" s="154"/>
      <c r="M308" s="154"/>
      <c r="N308" s="154"/>
    </row>
    <row r="309" spans="5:14" ht="19.5" customHeight="1"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</row>
    <row r="310" spans="5:14" ht="19.5" customHeight="1">
      <c r="E310" s="154"/>
      <c r="F310" s="154"/>
      <c r="G310" s="154"/>
      <c r="H310" s="154"/>
      <c r="I310" s="154"/>
      <c r="J310" s="154"/>
      <c r="K310" s="154"/>
      <c r="L310" s="154"/>
      <c r="M310" s="154"/>
      <c r="N310" s="154"/>
    </row>
    <row r="311" spans="5:14" ht="19.5" customHeight="1">
      <c r="E311" s="154"/>
      <c r="F311" s="154"/>
      <c r="G311" s="154"/>
      <c r="H311" s="154"/>
      <c r="I311" s="154"/>
      <c r="J311" s="154"/>
      <c r="K311" s="154"/>
      <c r="L311" s="154"/>
      <c r="M311" s="154"/>
      <c r="N311" s="154"/>
    </row>
    <row r="312" spans="5:14" ht="19.5" customHeight="1">
      <c r="E312" s="154"/>
      <c r="F312" s="154"/>
      <c r="G312" s="154"/>
      <c r="H312" s="154"/>
      <c r="I312" s="154"/>
      <c r="J312" s="154"/>
      <c r="K312" s="154"/>
      <c r="L312" s="154"/>
      <c r="M312" s="154"/>
      <c r="N312" s="154"/>
    </row>
    <row r="313" spans="5:14" ht="19.5" customHeight="1">
      <c r="E313" s="154"/>
      <c r="F313" s="154"/>
      <c r="G313" s="154"/>
      <c r="H313" s="154"/>
      <c r="I313" s="154"/>
      <c r="J313" s="154"/>
      <c r="K313" s="154"/>
      <c r="L313" s="154"/>
      <c r="M313" s="154"/>
      <c r="N313" s="154"/>
    </row>
    <row r="314" spans="5:14" ht="19.5" customHeight="1">
      <c r="E314" s="154"/>
      <c r="F314" s="154"/>
      <c r="G314" s="154"/>
      <c r="H314" s="154"/>
      <c r="I314" s="154"/>
      <c r="J314" s="154"/>
      <c r="K314" s="154"/>
      <c r="L314" s="154"/>
      <c r="M314" s="154"/>
      <c r="N314" s="154"/>
    </row>
    <row r="315" spans="5:14" ht="19.5" customHeight="1">
      <c r="E315" s="154"/>
      <c r="F315" s="154"/>
      <c r="G315" s="154"/>
      <c r="H315" s="154"/>
      <c r="I315" s="154"/>
      <c r="J315" s="154"/>
      <c r="K315" s="154"/>
      <c r="L315" s="154"/>
      <c r="M315" s="154"/>
      <c r="N315" s="154"/>
    </row>
    <row r="316" spans="5:14" ht="19.5" customHeight="1">
      <c r="E316" s="154"/>
      <c r="F316" s="154"/>
      <c r="G316" s="154"/>
      <c r="H316" s="154"/>
      <c r="I316" s="154"/>
      <c r="J316" s="154"/>
      <c r="K316" s="154"/>
      <c r="L316" s="154"/>
      <c r="M316" s="154"/>
      <c r="N316" s="154"/>
    </row>
    <row r="317" spans="5:14" ht="19.5" customHeight="1">
      <c r="E317" s="154"/>
      <c r="F317" s="154"/>
      <c r="G317" s="154"/>
      <c r="H317" s="154"/>
      <c r="I317" s="154"/>
      <c r="J317" s="154"/>
      <c r="K317" s="154"/>
      <c r="L317" s="154"/>
      <c r="M317" s="154"/>
      <c r="N317" s="154"/>
    </row>
    <row r="318" spans="5:14" ht="19.5" customHeight="1">
      <c r="E318" s="154"/>
      <c r="F318" s="154"/>
      <c r="G318" s="154"/>
      <c r="H318" s="154"/>
      <c r="I318" s="154"/>
      <c r="J318" s="154"/>
      <c r="K318" s="154"/>
      <c r="L318" s="154"/>
      <c r="M318" s="154"/>
      <c r="N318" s="154"/>
    </row>
    <row r="319" spans="5:14" ht="19.5" customHeight="1">
      <c r="E319" s="154"/>
      <c r="F319" s="154"/>
      <c r="G319" s="154"/>
      <c r="H319" s="154"/>
      <c r="I319" s="154"/>
      <c r="J319" s="154"/>
      <c r="K319" s="154"/>
      <c r="L319" s="154"/>
      <c r="M319" s="154"/>
      <c r="N319" s="154"/>
    </row>
    <row r="320" spans="5:14" ht="19.5" customHeight="1">
      <c r="E320" s="154"/>
      <c r="F320" s="154"/>
      <c r="G320" s="154"/>
      <c r="H320" s="154"/>
      <c r="I320" s="154"/>
      <c r="J320" s="154"/>
      <c r="K320" s="154"/>
      <c r="L320" s="154"/>
      <c r="M320" s="154"/>
      <c r="N320" s="154"/>
    </row>
    <row r="321" spans="5:14" ht="19.5" customHeight="1">
      <c r="E321" s="154"/>
      <c r="F321" s="154"/>
      <c r="G321" s="154"/>
      <c r="H321" s="154"/>
      <c r="I321" s="154"/>
      <c r="J321" s="154"/>
      <c r="K321" s="154"/>
      <c r="L321" s="154"/>
      <c r="M321" s="154"/>
      <c r="N321" s="154"/>
    </row>
    <row r="322" spans="5:14" ht="19.5" customHeight="1"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</row>
    <row r="323" spans="5:14" ht="19.5" customHeight="1">
      <c r="E323" s="154"/>
      <c r="F323" s="154"/>
      <c r="G323" s="154"/>
      <c r="H323" s="154"/>
      <c r="I323" s="154"/>
      <c r="J323" s="154"/>
      <c r="K323" s="154"/>
      <c r="L323" s="154"/>
      <c r="M323" s="154"/>
      <c r="N323" s="154"/>
    </row>
    <row r="324" spans="5:14" ht="19.5" customHeight="1">
      <c r="E324" s="154"/>
      <c r="F324" s="154"/>
      <c r="G324" s="154"/>
      <c r="H324" s="154"/>
      <c r="I324" s="154"/>
      <c r="J324" s="154"/>
      <c r="K324" s="154"/>
      <c r="L324" s="154"/>
      <c r="M324" s="154"/>
      <c r="N324" s="154"/>
    </row>
    <row r="325" spans="5:14" ht="19.5" customHeight="1">
      <c r="E325" s="154"/>
      <c r="F325" s="154"/>
      <c r="G325" s="154"/>
      <c r="H325" s="154"/>
      <c r="I325" s="154"/>
      <c r="J325" s="154"/>
      <c r="K325" s="154"/>
      <c r="L325" s="154"/>
      <c r="M325" s="154"/>
      <c r="N325" s="154"/>
    </row>
    <row r="326" spans="5:14" ht="19.5" customHeight="1">
      <c r="E326" s="154"/>
      <c r="F326" s="154"/>
      <c r="G326" s="154"/>
      <c r="H326" s="154"/>
      <c r="I326" s="154"/>
      <c r="J326" s="154"/>
      <c r="K326" s="154"/>
      <c r="L326" s="154"/>
      <c r="M326" s="154"/>
      <c r="N326" s="154"/>
    </row>
    <row r="327" spans="5:14" ht="19.5" customHeight="1">
      <c r="E327" s="154"/>
      <c r="F327" s="154"/>
      <c r="G327" s="154"/>
      <c r="H327" s="154"/>
      <c r="I327" s="154"/>
      <c r="J327" s="154"/>
      <c r="K327" s="154"/>
      <c r="L327" s="154"/>
      <c r="M327" s="154"/>
      <c r="N327" s="154"/>
    </row>
    <row r="328" spans="5:14" ht="19.5" customHeight="1">
      <c r="E328" s="154"/>
      <c r="F328" s="154"/>
      <c r="G328" s="154"/>
      <c r="H328" s="154"/>
      <c r="I328" s="154"/>
      <c r="J328" s="154"/>
      <c r="K328" s="154"/>
      <c r="L328" s="154"/>
      <c r="M328" s="154"/>
      <c r="N328" s="154"/>
    </row>
    <row r="329" spans="5:14" ht="19.5" customHeight="1"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</row>
    <row r="330" spans="5:14" ht="19.5" customHeight="1">
      <c r="E330" s="154"/>
      <c r="F330" s="154"/>
      <c r="G330" s="154"/>
      <c r="H330" s="154"/>
      <c r="I330" s="154"/>
      <c r="J330" s="154"/>
      <c r="K330" s="154"/>
      <c r="L330" s="154"/>
      <c r="M330" s="154"/>
      <c r="N330" s="154"/>
    </row>
    <row r="331" spans="5:14" ht="19.5" customHeight="1">
      <c r="E331" s="154"/>
      <c r="F331" s="154"/>
      <c r="G331" s="154"/>
      <c r="H331" s="154"/>
      <c r="I331" s="154"/>
      <c r="J331" s="154"/>
      <c r="K331" s="154"/>
      <c r="L331" s="154"/>
      <c r="M331" s="154"/>
      <c r="N331" s="154"/>
    </row>
    <row r="332" spans="5:14" ht="19.5" customHeight="1">
      <c r="E332" s="154"/>
      <c r="F332" s="154"/>
      <c r="G332" s="154"/>
      <c r="H332" s="154"/>
      <c r="I332" s="154"/>
      <c r="J332" s="154"/>
      <c r="K332" s="154"/>
      <c r="L332" s="154"/>
      <c r="M332" s="154"/>
      <c r="N332" s="154"/>
    </row>
    <row r="333" spans="5:14" ht="19.5" customHeight="1">
      <c r="E333" s="154"/>
      <c r="F333" s="154"/>
      <c r="G333" s="154"/>
      <c r="H333" s="154"/>
      <c r="I333" s="154"/>
      <c r="J333" s="154"/>
      <c r="K333" s="154"/>
      <c r="L333" s="154"/>
      <c r="M333" s="154"/>
      <c r="N333" s="154"/>
    </row>
    <row r="334" spans="5:14" ht="19.5" customHeight="1">
      <c r="E334" s="154"/>
      <c r="F334" s="154"/>
      <c r="G334" s="154"/>
      <c r="H334" s="154"/>
      <c r="I334" s="154"/>
      <c r="J334" s="154"/>
      <c r="K334" s="154"/>
      <c r="L334" s="154"/>
      <c r="M334" s="154"/>
      <c r="N334" s="154"/>
    </row>
    <row r="335" spans="5:14" ht="19.5" customHeight="1">
      <c r="E335" s="154"/>
      <c r="F335" s="154"/>
      <c r="G335" s="154"/>
      <c r="H335" s="154"/>
      <c r="I335" s="154"/>
      <c r="J335" s="154"/>
      <c r="K335" s="154"/>
      <c r="L335" s="154"/>
      <c r="M335" s="154"/>
      <c r="N335" s="154"/>
    </row>
    <row r="336" spans="5:14" ht="19.5" customHeight="1">
      <c r="E336" s="154"/>
      <c r="F336" s="154"/>
      <c r="G336" s="154"/>
      <c r="H336" s="154"/>
      <c r="I336" s="154"/>
      <c r="J336" s="154"/>
      <c r="K336" s="154"/>
      <c r="L336" s="154"/>
      <c r="M336" s="154"/>
      <c r="N336" s="154"/>
    </row>
    <row r="337" spans="5:14" ht="19.5" customHeight="1">
      <c r="E337" s="154"/>
      <c r="F337" s="154"/>
      <c r="G337" s="154"/>
      <c r="H337" s="154"/>
      <c r="I337" s="154"/>
      <c r="J337" s="154"/>
      <c r="K337" s="154"/>
      <c r="L337" s="154"/>
      <c r="M337" s="154"/>
      <c r="N337" s="154"/>
    </row>
    <row r="338" spans="5:14" ht="19.5" customHeight="1">
      <c r="E338" s="154"/>
      <c r="F338" s="154"/>
      <c r="G338" s="154"/>
      <c r="H338" s="154"/>
      <c r="I338" s="154"/>
      <c r="J338" s="154"/>
      <c r="K338" s="154"/>
      <c r="L338" s="154"/>
      <c r="M338" s="154"/>
      <c r="N338" s="154"/>
    </row>
    <row r="339" spans="5:14" ht="19.5" customHeight="1">
      <c r="E339" s="154"/>
      <c r="F339" s="154"/>
      <c r="G339" s="154"/>
      <c r="H339" s="154"/>
      <c r="I339" s="154"/>
      <c r="J339" s="154"/>
      <c r="K339" s="154"/>
      <c r="L339" s="154"/>
      <c r="M339" s="154"/>
      <c r="N339" s="154"/>
    </row>
    <row r="340" spans="5:14" ht="19.5" customHeight="1">
      <c r="E340" s="154"/>
      <c r="F340" s="154"/>
      <c r="G340" s="154"/>
      <c r="H340" s="154"/>
      <c r="I340" s="154"/>
      <c r="J340" s="154"/>
      <c r="K340" s="154"/>
      <c r="L340" s="154"/>
      <c r="M340" s="154"/>
      <c r="N340" s="154"/>
    </row>
    <row r="341" spans="5:14" ht="19.5" customHeight="1">
      <c r="E341" s="154"/>
      <c r="F341" s="154"/>
      <c r="G341" s="154"/>
      <c r="H341" s="154"/>
      <c r="I341" s="154"/>
      <c r="J341" s="154"/>
      <c r="K341" s="154"/>
      <c r="L341" s="154"/>
      <c r="M341" s="154"/>
      <c r="N341" s="154"/>
    </row>
    <row r="342" spans="5:14" ht="19.5" customHeight="1">
      <c r="E342" s="154"/>
      <c r="F342" s="154"/>
      <c r="G342" s="154"/>
      <c r="H342" s="154"/>
      <c r="I342" s="154"/>
      <c r="J342" s="154"/>
      <c r="K342" s="154"/>
      <c r="L342" s="154"/>
      <c r="M342" s="154"/>
      <c r="N342" s="154"/>
    </row>
    <row r="343" spans="5:14" ht="19.5" customHeight="1">
      <c r="E343" s="154"/>
      <c r="F343" s="154"/>
      <c r="G343" s="154"/>
      <c r="H343" s="154"/>
      <c r="I343" s="154"/>
      <c r="J343" s="154"/>
      <c r="K343" s="154"/>
      <c r="L343" s="154"/>
      <c r="M343" s="154"/>
      <c r="N343" s="154"/>
    </row>
    <row r="344" spans="5:14" ht="19.5" customHeight="1">
      <c r="E344" s="154"/>
      <c r="F344" s="154"/>
      <c r="G344" s="154"/>
      <c r="H344" s="154"/>
      <c r="I344" s="154"/>
      <c r="J344" s="154"/>
      <c r="K344" s="154"/>
      <c r="L344" s="154"/>
      <c r="M344" s="154"/>
      <c r="N344" s="154"/>
    </row>
    <row r="345" spans="5:14" ht="19.5" customHeight="1">
      <c r="E345" s="154"/>
      <c r="F345" s="154"/>
      <c r="G345" s="154"/>
      <c r="H345" s="154"/>
      <c r="I345" s="154"/>
      <c r="J345" s="154"/>
      <c r="K345" s="154"/>
      <c r="L345" s="154"/>
      <c r="M345" s="154"/>
      <c r="N345" s="154"/>
    </row>
    <row r="346" spans="5:14" ht="19.5" customHeight="1">
      <c r="E346" s="154"/>
      <c r="F346" s="154"/>
      <c r="G346" s="154"/>
      <c r="H346" s="154"/>
      <c r="I346" s="154"/>
      <c r="J346" s="154"/>
      <c r="K346" s="154"/>
      <c r="L346" s="154"/>
      <c r="M346" s="154"/>
      <c r="N346" s="154"/>
    </row>
    <row r="347" spans="5:14" ht="19.5" customHeight="1">
      <c r="E347" s="154"/>
      <c r="F347" s="154"/>
      <c r="G347" s="154"/>
      <c r="H347" s="154"/>
      <c r="I347" s="154"/>
      <c r="J347" s="154"/>
      <c r="K347" s="154"/>
      <c r="L347" s="154"/>
      <c r="M347" s="154"/>
      <c r="N347" s="154"/>
    </row>
    <row r="348" spans="5:14" ht="19.5" customHeight="1">
      <c r="E348" s="154"/>
      <c r="F348" s="154"/>
      <c r="G348" s="154"/>
      <c r="H348" s="154"/>
      <c r="I348" s="154"/>
      <c r="J348" s="154"/>
      <c r="K348" s="154"/>
      <c r="L348" s="154"/>
      <c r="M348" s="154"/>
      <c r="N348" s="154"/>
    </row>
    <row r="349" spans="5:14" ht="19.5" customHeight="1">
      <c r="E349" s="154"/>
      <c r="F349" s="154"/>
      <c r="G349" s="154"/>
      <c r="H349" s="154"/>
      <c r="I349" s="154"/>
      <c r="J349" s="154"/>
      <c r="K349" s="154"/>
      <c r="L349" s="154"/>
      <c r="M349" s="154"/>
      <c r="N349" s="154"/>
    </row>
    <row r="350" spans="5:14" ht="19.5" customHeight="1">
      <c r="E350" s="154"/>
      <c r="F350" s="154"/>
      <c r="G350" s="154"/>
      <c r="H350" s="154"/>
      <c r="I350" s="154"/>
      <c r="J350" s="154"/>
      <c r="K350" s="154"/>
      <c r="L350" s="154"/>
      <c r="M350" s="154"/>
      <c r="N350" s="154"/>
    </row>
    <row r="351" spans="5:14" ht="19.5" customHeight="1">
      <c r="E351" s="154"/>
      <c r="F351" s="154"/>
      <c r="G351" s="154"/>
      <c r="H351" s="154"/>
      <c r="I351" s="154"/>
      <c r="J351" s="154"/>
      <c r="K351" s="154"/>
      <c r="L351" s="154"/>
      <c r="M351" s="154"/>
      <c r="N351" s="154"/>
    </row>
    <row r="352" spans="5:14" ht="19.5" customHeight="1">
      <c r="E352" s="154"/>
      <c r="F352" s="154"/>
      <c r="G352" s="154"/>
      <c r="H352" s="154"/>
      <c r="I352" s="154"/>
      <c r="J352" s="154"/>
      <c r="K352" s="154"/>
      <c r="L352" s="154"/>
      <c r="M352" s="154"/>
      <c r="N352" s="154"/>
    </row>
    <row r="353" spans="5:14" ht="19.5" customHeight="1">
      <c r="E353" s="154"/>
      <c r="F353" s="154"/>
      <c r="G353" s="154"/>
      <c r="H353" s="154"/>
      <c r="I353" s="154"/>
      <c r="J353" s="154"/>
      <c r="K353" s="154"/>
      <c r="L353" s="154"/>
      <c r="M353" s="154"/>
      <c r="N353" s="154"/>
    </row>
    <row r="354" spans="5:14" ht="19.5" customHeight="1">
      <c r="E354" s="154"/>
      <c r="F354" s="154"/>
      <c r="G354" s="154"/>
      <c r="H354" s="154"/>
      <c r="I354" s="154"/>
      <c r="J354" s="154"/>
      <c r="K354" s="154"/>
      <c r="L354" s="154"/>
      <c r="M354" s="154"/>
      <c r="N354" s="154"/>
    </row>
    <row r="355" spans="5:14" ht="19.5" customHeight="1">
      <c r="E355" s="154"/>
      <c r="F355" s="154"/>
      <c r="G355" s="154"/>
      <c r="H355" s="154"/>
      <c r="I355" s="154"/>
      <c r="J355" s="154"/>
      <c r="K355" s="154"/>
      <c r="L355" s="154"/>
      <c r="M355" s="154"/>
      <c r="N355" s="154"/>
    </row>
    <row r="356" spans="5:14" ht="19.5" customHeight="1"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</row>
    <row r="357" spans="5:14" ht="19.5" customHeight="1"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</row>
    <row r="358" spans="5:14" ht="19.5" customHeight="1">
      <c r="E358" s="154"/>
      <c r="F358" s="154"/>
      <c r="G358" s="154"/>
      <c r="H358" s="154"/>
      <c r="I358" s="154"/>
      <c r="J358" s="154"/>
      <c r="K358" s="154"/>
      <c r="L358" s="154"/>
      <c r="M358" s="154"/>
      <c r="N358" s="154"/>
    </row>
    <row r="359" spans="5:14" ht="19.5" customHeight="1">
      <c r="E359" s="154"/>
      <c r="F359" s="154"/>
      <c r="G359" s="154"/>
      <c r="H359" s="154"/>
      <c r="I359" s="154"/>
      <c r="J359" s="154"/>
      <c r="K359" s="154"/>
      <c r="L359" s="154"/>
      <c r="M359" s="154"/>
      <c r="N359" s="154"/>
    </row>
    <row r="360" spans="5:14" ht="19.5" customHeight="1"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</row>
    <row r="361" spans="5:14" ht="19.5" customHeight="1">
      <c r="E361" s="154"/>
      <c r="F361" s="154"/>
      <c r="G361" s="154"/>
      <c r="H361" s="154"/>
      <c r="I361" s="154"/>
      <c r="J361" s="154"/>
      <c r="K361" s="154"/>
      <c r="L361" s="154"/>
      <c r="M361" s="154"/>
      <c r="N361" s="154"/>
    </row>
    <row r="362" spans="5:14" ht="19.5" customHeight="1">
      <c r="E362" s="154"/>
      <c r="F362" s="154"/>
      <c r="G362" s="154"/>
      <c r="H362" s="154"/>
      <c r="I362" s="154"/>
      <c r="J362" s="154"/>
      <c r="K362" s="154"/>
      <c r="L362" s="154"/>
      <c r="M362" s="154"/>
      <c r="N362" s="154"/>
    </row>
    <row r="363" spans="5:14" ht="19.5" customHeight="1">
      <c r="E363" s="154"/>
      <c r="F363" s="154"/>
      <c r="G363" s="154"/>
      <c r="H363" s="154"/>
      <c r="I363" s="154"/>
      <c r="J363" s="154"/>
      <c r="K363" s="154"/>
      <c r="L363" s="154"/>
      <c r="M363" s="154"/>
      <c r="N363" s="154"/>
    </row>
    <row r="364" spans="5:14" ht="19.5" customHeight="1"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</row>
    <row r="365" spans="5:14" ht="19.5" customHeight="1">
      <c r="E365" s="154"/>
      <c r="F365" s="154"/>
      <c r="G365" s="154"/>
      <c r="H365" s="154"/>
      <c r="I365" s="154"/>
      <c r="J365" s="154"/>
      <c r="K365" s="154"/>
      <c r="L365" s="154"/>
      <c r="M365" s="154"/>
      <c r="N365" s="154"/>
    </row>
    <row r="366" spans="5:14" ht="19.5" customHeight="1">
      <c r="E366" s="154"/>
      <c r="F366" s="154"/>
      <c r="G366" s="154"/>
      <c r="H366" s="154"/>
      <c r="I366" s="154"/>
      <c r="J366" s="154"/>
      <c r="K366" s="154"/>
      <c r="L366" s="154"/>
      <c r="M366" s="154"/>
      <c r="N366" s="154"/>
    </row>
    <row r="367" spans="5:14" ht="19.5" customHeight="1"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</row>
    <row r="368" spans="5:14" ht="19.5" customHeight="1"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</row>
    <row r="369" spans="5:14" ht="19.5" customHeight="1">
      <c r="E369" s="154"/>
      <c r="F369" s="154"/>
      <c r="G369" s="154"/>
      <c r="H369" s="154"/>
      <c r="I369" s="154"/>
      <c r="J369" s="154"/>
      <c r="K369" s="154"/>
      <c r="L369" s="154"/>
      <c r="M369" s="154"/>
      <c r="N369" s="154"/>
    </row>
    <row r="370" spans="5:14" ht="19.5" customHeight="1">
      <c r="E370" s="154"/>
      <c r="F370" s="154"/>
      <c r="G370" s="154"/>
      <c r="H370" s="154"/>
      <c r="I370" s="154"/>
      <c r="J370" s="154"/>
      <c r="K370" s="154"/>
      <c r="L370" s="154"/>
      <c r="M370" s="154"/>
      <c r="N370" s="154"/>
    </row>
    <row r="371" spans="5:14" ht="19.5" customHeight="1"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</row>
    <row r="372" spans="5:14" ht="19.5" customHeight="1"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</row>
    <row r="373" spans="5:14" ht="19.5" customHeight="1"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</row>
    <row r="374" spans="5:14" ht="19.5" customHeight="1">
      <c r="E374" s="154"/>
      <c r="F374" s="154"/>
      <c r="G374" s="154"/>
      <c r="H374" s="154"/>
      <c r="I374" s="154"/>
      <c r="J374" s="154"/>
      <c r="K374" s="154"/>
      <c r="L374" s="154"/>
      <c r="M374" s="154"/>
      <c r="N374" s="154"/>
    </row>
    <row r="375" spans="5:14" ht="19.5" customHeight="1">
      <c r="E375" s="154"/>
      <c r="F375" s="154"/>
      <c r="G375" s="154"/>
      <c r="H375" s="154"/>
      <c r="I375" s="154"/>
      <c r="J375" s="154"/>
      <c r="K375" s="154"/>
      <c r="L375" s="154"/>
      <c r="M375" s="154"/>
      <c r="N375" s="154"/>
    </row>
    <row r="376" spans="5:14" ht="19.5" customHeight="1">
      <c r="E376" s="154"/>
      <c r="F376" s="154"/>
      <c r="G376" s="154"/>
      <c r="H376" s="154"/>
      <c r="I376" s="154"/>
      <c r="J376" s="154"/>
      <c r="K376" s="154"/>
      <c r="L376" s="154"/>
      <c r="M376" s="154"/>
      <c r="N376" s="154"/>
    </row>
    <row r="377" spans="5:14" ht="19.5" customHeight="1">
      <c r="E377" s="154"/>
      <c r="F377" s="154"/>
      <c r="G377" s="154"/>
      <c r="H377" s="154"/>
      <c r="I377" s="154"/>
      <c r="J377" s="154"/>
      <c r="K377" s="154"/>
      <c r="L377" s="154"/>
      <c r="M377" s="154"/>
      <c r="N377" s="154"/>
    </row>
    <row r="378" spans="5:14" ht="19.5" customHeight="1">
      <c r="E378" s="154"/>
      <c r="F378" s="154"/>
      <c r="G378" s="154"/>
      <c r="H378" s="154"/>
      <c r="I378" s="154"/>
      <c r="J378" s="154"/>
      <c r="K378" s="154"/>
      <c r="L378" s="154"/>
      <c r="M378" s="154"/>
      <c r="N378" s="154"/>
    </row>
    <row r="379" spans="5:14" ht="19.5" customHeight="1">
      <c r="E379" s="154"/>
      <c r="F379" s="154"/>
      <c r="G379" s="154"/>
      <c r="H379" s="154"/>
      <c r="I379" s="154"/>
      <c r="J379" s="154"/>
      <c r="K379" s="154"/>
      <c r="L379" s="154"/>
      <c r="M379" s="154"/>
      <c r="N379" s="154"/>
    </row>
    <row r="380" spans="5:14" ht="19.5" customHeight="1">
      <c r="E380" s="154"/>
      <c r="F380" s="154"/>
      <c r="G380" s="154"/>
      <c r="H380" s="154"/>
      <c r="I380" s="154"/>
      <c r="J380" s="154"/>
      <c r="K380" s="154"/>
      <c r="L380" s="154"/>
      <c r="M380" s="154"/>
      <c r="N380" s="154"/>
    </row>
    <row r="381" spans="5:14" ht="19.5" customHeight="1">
      <c r="E381" s="154"/>
      <c r="F381" s="154"/>
      <c r="G381" s="154"/>
      <c r="H381" s="154"/>
      <c r="I381" s="154"/>
      <c r="J381" s="154"/>
      <c r="K381" s="154"/>
      <c r="L381" s="154"/>
      <c r="M381" s="154"/>
      <c r="N381" s="154"/>
    </row>
    <row r="382" spans="5:14" ht="19.5" customHeight="1">
      <c r="E382" s="154"/>
      <c r="F382" s="154"/>
      <c r="G382" s="154"/>
      <c r="H382" s="154"/>
      <c r="I382" s="154"/>
      <c r="J382" s="154"/>
      <c r="K382" s="154"/>
      <c r="L382" s="154"/>
      <c r="M382" s="154"/>
      <c r="N382" s="154"/>
    </row>
    <row r="383" spans="5:14" ht="19.5" customHeight="1">
      <c r="E383" s="154"/>
      <c r="F383" s="154"/>
      <c r="G383" s="154"/>
      <c r="H383" s="154"/>
      <c r="I383" s="154"/>
      <c r="J383" s="154"/>
      <c r="K383" s="154"/>
      <c r="L383" s="154"/>
      <c r="M383" s="154"/>
      <c r="N383" s="154"/>
    </row>
    <row r="384" spans="5:14" ht="19.5" customHeight="1"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</row>
    <row r="385" spans="5:14" ht="19.5" customHeight="1"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</row>
    <row r="386" spans="5:14" ht="19.5" customHeight="1">
      <c r="E386" s="154"/>
      <c r="F386" s="154"/>
      <c r="G386" s="154"/>
      <c r="H386" s="154"/>
      <c r="I386" s="154"/>
      <c r="J386" s="154"/>
      <c r="K386" s="154"/>
      <c r="L386" s="154"/>
      <c r="M386" s="154"/>
      <c r="N386" s="154"/>
    </row>
    <row r="387" spans="5:14" ht="19.5" customHeight="1">
      <c r="E387" s="154"/>
      <c r="F387" s="154"/>
      <c r="G387" s="154"/>
      <c r="H387" s="154"/>
      <c r="I387" s="154"/>
      <c r="J387" s="154"/>
      <c r="K387" s="154"/>
      <c r="L387" s="154"/>
      <c r="M387" s="154"/>
      <c r="N387" s="154"/>
    </row>
    <row r="388" spans="5:14" ht="19.5" customHeight="1">
      <c r="E388" s="154"/>
      <c r="F388" s="154"/>
      <c r="G388" s="154"/>
      <c r="H388" s="154"/>
      <c r="I388" s="154"/>
      <c r="J388" s="154"/>
      <c r="K388" s="154"/>
      <c r="L388" s="154"/>
      <c r="M388" s="154"/>
      <c r="N388" s="154"/>
    </row>
    <row r="389" spans="5:14" ht="19.5" customHeight="1">
      <c r="E389" s="154"/>
      <c r="F389" s="154"/>
      <c r="G389" s="154"/>
      <c r="H389" s="154"/>
      <c r="I389" s="154"/>
      <c r="J389" s="154"/>
      <c r="K389" s="154"/>
      <c r="L389" s="154"/>
      <c r="M389" s="154"/>
      <c r="N389" s="154"/>
    </row>
    <row r="390" spans="5:14" ht="19.5" customHeight="1">
      <c r="E390" s="154"/>
      <c r="F390" s="154"/>
      <c r="G390" s="154"/>
      <c r="H390" s="154"/>
      <c r="I390" s="154"/>
      <c r="J390" s="154"/>
      <c r="K390" s="154"/>
      <c r="L390" s="154"/>
      <c r="M390" s="154"/>
      <c r="N390" s="154"/>
    </row>
    <row r="391" spans="5:14" ht="19.5" customHeight="1">
      <c r="E391" s="154"/>
      <c r="F391" s="154"/>
      <c r="G391" s="154"/>
      <c r="H391" s="154"/>
      <c r="I391" s="154"/>
      <c r="J391" s="154"/>
      <c r="K391" s="154"/>
      <c r="L391" s="154"/>
      <c r="M391" s="154"/>
      <c r="N391" s="154"/>
    </row>
    <row r="392" spans="5:14" ht="19.5" customHeight="1">
      <c r="E392" s="154"/>
      <c r="F392" s="154"/>
      <c r="G392" s="154"/>
      <c r="H392" s="154"/>
      <c r="I392" s="154"/>
      <c r="J392" s="154"/>
      <c r="K392" s="154"/>
      <c r="L392" s="154"/>
      <c r="M392" s="154"/>
      <c r="N392" s="154"/>
    </row>
    <row r="393" spans="5:14" ht="19.5" customHeight="1">
      <c r="E393" s="154"/>
      <c r="F393" s="154"/>
      <c r="G393" s="154"/>
      <c r="H393" s="154"/>
      <c r="I393" s="154"/>
      <c r="J393" s="154"/>
      <c r="K393" s="154"/>
      <c r="L393" s="154"/>
      <c r="M393" s="154"/>
      <c r="N393" s="154"/>
    </row>
    <row r="394" spans="5:14" ht="19.5" customHeight="1"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</row>
    <row r="395" spans="5:14" ht="19.5" customHeight="1">
      <c r="E395" s="154"/>
      <c r="F395" s="154"/>
      <c r="G395" s="154"/>
      <c r="H395" s="154"/>
      <c r="I395" s="154"/>
      <c r="J395" s="154"/>
      <c r="K395" s="154"/>
      <c r="L395" s="154"/>
      <c r="M395" s="154"/>
      <c r="N395" s="154"/>
    </row>
    <row r="396" spans="5:14" ht="19.5" customHeight="1">
      <c r="E396" s="154"/>
      <c r="F396" s="154"/>
      <c r="G396" s="154"/>
      <c r="H396" s="154"/>
      <c r="I396" s="154"/>
      <c r="J396" s="154"/>
      <c r="K396" s="154"/>
      <c r="L396" s="154"/>
      <c r="M396" s="154"/>
      <c r="N396" s="154"/>
    </row>
    <row r="397" spans="5:14" ht="19.5" customHeight="1">
      <c r="E397" s="154"/>
      <c r="F397" s="154"/>
      <c r="G397" s="154"/>
      <c r="H397" s="154"/>
      <c r="I397" s="154"/>
      <c r="J397" s="154"/>
      <c r="K397" s="154"/>
      <c r="L397" s="154"/>
      <c r="M397" s="154"/>
      <c r="N397" s="154"/>
    </row>
    <row r="398" spans="5:14" ht="19.5" customHeight="1"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</row>
    <row r="399" spans="5:14" ht="19.5" customHeight="1">
      <c r="E399" s="154"/>
      <c r="F399" s="154"/>
      <c r="G399" s="154"/>
      <c r="H399" s="154"/>
      <c r="I399" s="154"/>
      <c r="J399" s="154"/>
      <c r="K399" s="154"/>
      <c r="L399" s="154"/>
      <c r="M399" s="154"/>
      <c r="N399" s="154"/>
    </row>
    <row r="400" spans="5:14" ht="19.5" customHeight="1">
      <c r="E400" s="154"/>
      <c r="F400" s="154"/>
      <c r="G400" s="154"/>
      <c r="H400" s="154"/>
      <c r="I400" s="154"/>
      <c r="J400" s="154"/>
      <c r="K400" s="154"/>
      <c r="L400" s="154"/>
      <c r="M400" s="154"/>
      <c r="N400" s="154"/>
    </row>
    <row r="401" spans="5:14" ht="19.5" customHeight="1"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</row>
    <row r="402" spans="5:14" ht="19.5" customHeight="1">
      <c r="E402" s="154"/>
      <c r="F402" s="154"/>
      <c r="G402" s="154"/>
      <c r="H402" s="154"/>
      <c r="I402" s="154"/>
      <c r="J402" s="154"/>
      <c r="K402" s="154"/>
      <c r="L402" s="154"/>
      <c r="M402" s="154"/>
      <c r="N402" s="154"/>
    </row>
    <row r="403" spans="5:14" ht="19.5" customHeight="1">
      <c r="E403" s="154"/>
      <c r="F403" s="154"/>
      <c r="G403" s="154"/>
      <c r="H403" s="154"/>
      <c r="I403" s="154"/>
      <c r="J403" s="154"/>
      <c r="K403" s="154"/>
      <c r="L403" s="154"/>
      <c r="M403" s="154"/>
      <c r="N403" s="154"/>
    </row>
    <row r="404" spans="5:14" ht="19.5" customHeight="1">
      <c r="E404" s="154"/>
      <c r="F404" s="154"/>
      <c r="G404" s="154"/>
      <c r="H404" s="154"/>
      <c r="I404" s="154"/>
      <c r="J404" s="154"/>
      <c r="K404" s="154"/>
      <c r="L404" s="154"/>
      <c r="M404" s="154"/>
      <c r="N404" s="154"/>
    </row>
    <row r="405" spans="5:14" ht="19.5" customHeight="1">
      <c r="E405" s="154"/>
      <c r="F405" s="154"/>
      <c r="G405" s="154"/>
      <c r="H405" s="154"/>
      <c r="I405" s="154"/>
      <c r="J405" s="154"/>
      <c r="K405" s="154"/>
      <c r="L405" s="154"/>
      <c r="M405" s="154"/>
      <c r="N405" s="154"/>
    </row>
    <row r="406" spans="5:14" ht="19.5" customHeight="1">
      <c r="E406" s="154"/>
      <c r="F406" s="154"/>
      <c r="G406" s="154"/>
      <c r="H406" s="154"/>
      <c r="I406" s="154"/>
      <c r="J406" s="154"/>
      <c r="K406" s="154"/>
      <c r="L406" s="154"/>
      <c r="M406" s="154"/>
      <c r="N406" s="154"/>
    </row>
    <row r="407" spans="5:14" ht="19.5" customHeight="1"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</row>
    <row r="408" spans="5:14" ht="19.5" customHeight="1"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</row>
    <row r="409" spans="5:14" ht="19.5" customHeight="1">
      <c r="E409" s="154"/>
      <c r="F409" s="154"/>
      <c r="G409" s="154"/>
      <c r="H409" s="154"/>
      <c r="I409" s="154"/>
      <c r="J409" s="154"/>
      <c r="K409" s="154"/>
      <c r="L409" s="154"/>
      <c r="M409" s="154"/>
      <c r="N409" s="154"/>
    </row>
    <row r="410" spans="5:14" ht="19.5" customHeight="1">
      <c r="E410" s="154"/>
      <c r="F410" s="154"/>
      <c r="G410" s="154"/>
      <c r="H410" s="154"/>
      <c r="I410" s="154"/>
      <c r="J410" s="154"/>
      <c r="K410" s="154"/>
      <c r="L410" s="154"/>
      <c r="M410" s="154"/>
      <c r="N410" s="154"/>
    </row>
    <row r="411" spans="5:14" ht="19.5" customHeight="1">
      <c r="E411" s="154"/>
      <c r="F411" s="154"/>
      <c r="G411" s="154"/>
      <c r="H411" s="154"/>
      <c r="I411" s="154"/>
      <c r="J411" s="154"/>
      <c r="K411" s="154"/>
      <c r="L411" s="154"/>
      <c r="M411" s="154"/>
      <c r="N411" s="154"/>
    </row>
    <row r="412" spans="5:14" ht="19.5" customHeight="1">
      <c r="E412" s="154"/>
      <c r="F412" s="154"/>
      <c r="G412" s="154"/>
      <c r="H412" s="154"/>
      <c r="I412" s="154"/>
      <c r="J412" s="154"/>
      <c r="K412" s="154"/>
      <c r="L412" s="154"/>
      <c r="M412" s="154"/>
      <c r="N412" s="154"/>
    </row>
    <row r="413" spans="5:14" ht="19.5" customHeight="1">
      <c r="E413" s="154"/>
      <c r="F413" s="154"/>
      <c r="G413" s="154"/>
      <c r="H413" s="154"/>
      <c r="I413" s="154"/>
      <c r="J413" s="154"/>
      <c r="K413" s="154"/>
      <c r="L413" s="154"/>
      <c r="M413" s="154"/>
      <c r="N413" s="154"/>
    </row>
    <row r="414" spans="5:14" ht="19.5" customHeight="1">
      <c r="E414" s="154"/>
      <c r="F414" s="154"/>
      <c r="G414" s="154"/>
      <c r="H414" s="154"/>
      <c r="I414" s="154"/>
      <c r="J414" s="154"/>
      <c r="K414" s="154"/>
      <c r="L414" s="154"/>
      <c r="M414" s="154"/>
      <c r="N414" s="154"/>
    </row>
    <row r="415" spans="5:14" ht="19.5" customHeight="1">
      <c r="E415" s="154"/>
      <c r="F415" s="154"/>
      <c r="G415" s="154"/>
      <c r="H415" s="154"/>
      <c r="I415" s="154"/>
      <c r="J415" s="154"/>
      <c r="K415" s="154"/>
      <c r="L415" s="154"/>
      <c r="M415" s="154"/>
      <c r="N415" s="154"/>
    </row>
    <row r="416" spans="5:14" ht="19.5" customHeight="1">
      <c r="E416" s="154"/>
      <c r="F416" s="154"/>
      <c r="G416" s="154"/>
      <c r="H416" s="154"/>
      <c r="I416" s="154"/>
      <c r="J416" s="154"/>
      <c r="K416" s="154"/>
      <c r="L416" s="154"/>
      <c r="M416" s="154"/>
      <c r="N416" s="154"/>
    </row>
    <row r="417" spans="5:14" ht="19.5" customHeight="1">
      <c r="E417" s="154"/>
      <c r="F417" s="154"/>
      <c r="G417" s="154"/>
      <c r="H417" s="154"/>
      <c r="I417" s="154"/>
      <c r="J417" s="154"/>
      <c r="K417" s="154"/>
      <c r="L417" s="154"/>
      <c r="M417" s="154"/>
      <c r="N417" s="154"/>
    </row>
    <row r="418" spans="5:14" ht="19.5" customHeight="1">
      <c r="E418" s="154"/>
      <c r="F418" s="154"/>
      <c r="G418" s="154"/>
      <c r="H418" s="154"/>
      <c r="I418" s="154"/>
      <c r="J418" s="154"/>
      <c r="K418" s="154"/>
      <c r="L418" s="154"/>
      <c r="M418" s="154"/>
      <c r="N418" s="154"/>
    </row>
    <row r="419" spans="5:14" ht="19.5" customHeight="1">
      <c r="E419" s="154"/>
      <c r="F419" s="154"/>
      <c r="G419" s="154"/>
      <c r="H419" s="154"/>
      <c r="I419" s="154"/>
      <c r="J419" s="154"/>
      <c r="K419" s="154"/>
      <c r="L419" s="154"/>
      <c r="M419" s="154"/>
      <c r="N419" s="154"/>
    </row>
    <row r="420" spans="5:14" ht="19.5" customHeight="1">
      <c r="E420" s="154"/>
      <c r="F420" s="154"/>
      <c r="G420" s="154"/>
      <c r="H420" s="154"/>
      <c r="I420" s="154"/>
      <c r="J420" s="154"/>
      <c r="K420" s="154"/>
      <c r="L420" s="154"/>
      <c r="M420" s="154"/>
      <c r="N420" s="154"/>
    </row>
    <row r="421" spans="5:14" ht="19.5" customHeight="1">
      <c r="E421" s="154"/>
      <c r="F421" s="154"/>
      <c r="G421" s="154"/>
      <c r="H421" s="154"/>
      <c r="I421" s="154"/>
      <c r="J421" s="154"/>
      <c r="K421" s="154"/>
      <c r="L421" s="154"/>
      <c r="M421" s="154"/>
      <c r="N421" s="154"/>
    </row>
    <row r="422" spans="5:14" ht="19.5" customHeight="1">
      <c r="E422" s="154"/>
      <c r="F422" s="154"/>
      <c r="G422" s="154"/>
      <c r="H422" s="154"/>
      <c r="I422" s="154"/>
      <c r="J422" s="154"/>
      <c r="K422" s="154"/>
      <c r="L422" s="154"/>
      <c r="M422" s="154"/>
      <c r="N422" s="154"/>
    </row>
    <row r="423" spans="5:14" ht="19.5" customHeight="1">
      <c r="E423" s="154"/>
      <c r="F423" s="154"/>
      <c r="G423" s="154"/>
      <c r="H423" s="154"/>
      <c r="I423" s="154"/>
      <c r="J423" s="154"/>
      <c r="K423" s="154"/>
      <c r="L423" s="154"/>
      <c r="M423" s="154"/>
      <c r="N423" s="154"/>
    </row>
    <row r="424" spans="5:14" ht="19.5" customHeight="1">
      <c r="E424" s="154"/>
      <c r="F424" s="154"/>
      <c r="G424" s="154"/>
      <c r="H424" s="154"/>
      <c r="I424" s="154"/>
      <c r="J424" s="154"/>
      <c r="K424" s="154"/>
      <c r="L424" s="154"/>
      <c r="M424" s="154"/>
      <c r="N424" s="154"/>
    </row>
    <row r="425" spans="5:14" ht="19.5" customHeight="1">
      <c r="E425" s="154"/>
      <c r="F425" s="154"/>
      <c r="G425" s="154"/>
      <c r="H425" s="154"/>
      <c r="I425" s="154"/>
      <c r="J425" s="154"/>
      <c r="K425" s="154"/>
      <c r="L425" s="154"/>
      <c r="M425" s="154"/>
      <c r="N425" s="154"/>
    </row>
    <row r="426" spans="5:14" ht="19.5" customHeight="1">
      <c r="E426" s="154"/>
      <c r="F426" s="154"/>
      <c r="G426" s="154"/>
      <c r="H426" s="154"/>
      <c r="I426" s="154"/>
      <c r="J426" s="154"/>
      <c r="K426" s="154"/>
      <c r="L426" s="154"/>
      <c r="M426" s="154"/>
      <c r="N426" s="154"/>
    </row>
    <row r="427" spans="5:14" ht="19.5" customHeight="1">
      <c r="E427" s="154"/>
      <c r="F427" s="154"/>
      <c r="G427" s="154"/>
      <c r="H427" s="154"/>
      <c r="I427" s="154"/>
      <c r="J427" s="154"/>
      <c r="K427" s="154"/>
      <c r="L427" s="154"/>
      <c r="M427" s="154"/>
      <c r="N427" s="154"/>
    </row>
    <row r="428" spans="5:14" ht="19.5" customHeight="1">
      <c r="E428" s="154"/>
      <c r="F428" s="154"/>
      <c r="G428" s="154"/>
      <c r="H428" s="154"/>
      <c r="I428" s="154"/>
      <c r="J428" s="154"/>
      <c r="K428" s="154"/>
      <c r="L428" s="154"/>
      <c r="M428" s="154"/>
      <c r="N428" s="154"/>
    </row>
    <row r="429" spans="5:14" ht="19.5" customHeight="1">
      <c r="E429" s="154"/>
      <c r="F429" s="154"/>
      <c r="G429" s="154"/>
      <c r="H429" s="154"/>
      <c r="I429" s="154"/>
      <c r="J429" s="154"/>
      <c r="K429" s="154"/>
      <c r="L429" s="154"/>
      <c r="M429" s="154"/>
      <c r="N429" s="154"/>
    </row>
    <row r="430" spans="5:14" ht="19.5" customHeight="1">
      <c r="E430" s="154"/>
      <c r="F430" s="154"/>
      <c r="G430" s="154"/>
      <c r="H430" s="154"/>
      <c r="I430" s="154"/>
      <c r="J430" s="154"/>
      <c r="K430" s="154"/>
      <c r="L430" s="154"/>
      <c r="M430" s="154"/>
      <c r="N430" s="154"/>
    </row>
    <row r="431" spans="5:14" ht="19.5" customHeight="1">
      <c r="E431" s="154"/>
      <c r="F431" s="154"/>
      <c r="G431" s="154"/>
      <c r="H431" s="154"/>
      <c r="I431" s="154"/>
      <c r="J431" s="154"/>
      <c r="K431" s="154"/>
      <c r="L431" s="154"/>
      <c r="M431" s="154"/>
      <c r="N431" s="154"/>
    </row>
    <row r="432" spans="5:14" ht="19.5" customHeight="1">
      <c r="E432" s="154"/>
      <c r="F432" s="154"/>
      <c r="G432" s="154"/>
      <c r="H432" s="154"/>
      <c r="I432" s="154"/>
      <c r="J432" s="154"/>
      <c r="K432" s="154"/>
      <c r="L432" s="154"/>
      <c r="M432" s="154"/>
      <c r="N432" s="154"/>
    </row>
    <row r="433" spans="5:14" ht="19.5" customHeight="1">
      <c r="E433" s="154"/>
      <c r="F433" s="154"/>
      <c r="G433" s="154"/>
      <c r="H433" s="154"/>
      <c r="I433" s="154"/>
      <c r="J433" s="154"/>
      <c r="K433" s="154"/>
      <c r="L433" s="154"/>
      <c r="M433" s="154"/>
      <c r="N433" s="154"/>
    </row>
    <row r="434" spans="5:14" ht="19.5" customHeight="1">
      <c r="E434" s="154"/>
      <c r="F434" s="154"/>
      <c r="G434" s="154"/>
      <c r="H434" s="154"/>
      <c r="I434" s="154"/>
      <c r="J434" s="154"/>
      <c r="K434" s="154"/>
      <c r="L434" s="154"/>
      <c r="M434" s="154"/>
      <c r="N434" s="154"/>
    </row>
    <row r="435" spans="5:14" ht="19.5" customHeight="1">
      <c r="E435" s="154"/>
      <c r="F435" s="154"/>
      <c r="G435" s="154"/>
      <c r="H435" s="154"/>
      <c r="I435" s="154"/>
      <c r="J435" s="154"/>
      <c r="K435" s="154"/>
      <c r="L435" s="154"/>
      <c r="M435" s="154"/>
      <c r="N435" s="154"/>
    </row>
    <row r="436" spans="5:14" ht="19.5" customHeight="1">
      <c r="E436" s="154"/>
      <c r="F436" s="154"/>
      <c r="G436" s="154"/>
      <c r="H436" s="154"/>
      <c r="I436" s="154"/>
      <c r="J436" s="154"/>
      <c r="K436" s="154"/>
      <c r="L436" s="154"/>
      <c r="M436" s="154"/>
      <c r="N436" s="154"/>
    </row>
    <row r="437" spans="5:14" ht="19.5" customHeight="1">
      <c r="E437" s="154"/>
      <c r="F437" s="154"/>
      <c r="G437" s="154"/>
      <c r="H437" s="154"/>
      <c r="I437" s="154"/>
      <c r="J437" s="154"/>
      <c r="K437" s="154"/>
      <c r="L437" s="154"/>
      <c r="M437" s="154"/>
      <c r="N437" s="154"/>
    </row>
    <row r="438" spans="5:14" ht="19.5" customHeight="1">
      <c r="E438" s="154"/>
      <c r="F438" s="154"/>
      <c r="G438" s="154"/>
      <c r="H438" s="154"/>
      <c r="I438" s="154"/>
      <c r="J438" s="154"/>
      <c r="K438" s="154"/>
      <c r="L438" s="154"/>
      <c r="M438" s="154"/>
      <c r="N438" s="154"/>
    </row>
    <row r="439" spans="5:14" ht="19.5" customHeight="1">
      <c r="E439" s="154"/>
      <c r="F439" s="154"/>
      <c r="G439" s="154"/>
      <c r="H439" s="154"/>
      <c r="I439" s="154"/>
      <c r="J439" s="154"/>
      <c r="K439" s="154"/>
      <c r="L439" s="154"/>
      <c r="M439" s="154"/>
      <c r="N439" s="154"/>
    </row>
    <row r="440" spans="5:14" ht="19.5" customHeight="1">
      <c r="E440" s="154"/>
      <c r="F440" s="154"/>
      <c r="G440" s="154"/>
      <c r="H440" s="154"/>
      <c r="I440" s="154"/>
      <c r="J440" s="154"/>
      <c r="K440" s="154"/>
      <c r="L440" s="154"/>
      <c r="M440" s="154"/>
      <c r="N440" s="154"/>
    </row>
    <row r="441" spans="5:14" ht="19.5" customHeight="1">
      <c r="E441" s="154"/>
      <c r="F441" s="154"/>
      <c r="G441" s="154"/>
      <c r="H441" s="154"/>
      <c r="I441" s="154"/>
      <c r="J441" s="154"/>
      <c r="K441" s="154"/>
      <c r="L441" s="154"/>
      <c r="M441" s="154"/>
      <c r="N441" s="154"/>
    </row>
    <row r="442" spans="5:14" ht="19.5" customHeight="1">
      <c r="E442" s="154"/>
      <c r="F442" s="154"/>
      <c r="G442" s="154"/>
      <c r="H442" s="154"/>
      <c r="I442" s="154"/>
      <c r="J442" s="154"/>
      <c r="K442" s="154"/>
      <c r="L442" s="154"/>
      <c r="M442" s="154"/>
      <c r="N442" s="154"/>
    </row>
    <row r="443" spans="5:14" ht="19.5" customHeight="1">
      <c r="E443" s="154"/>
      <c r="F443" s="154"/>
      <c r="G443" s="154"/>
      <c r="H443" s="154"/>
      <c r="I443" s="154"/>
      <c r="J443" s="154"/>
      <c r="K443" s="154"/>
      <c r="L443" s="154"/>
      <c r="M443" s="154"/>
      <c r="N443" s="154"/>
    </row>
    <row r="444" spans="5:14" ht="19.5" customHeight="1">
      <c r="E444" s="154"/>
      <c r="F444" s="154"/>
      <c r="G444" s="154"/>
      <c r="H444" s="154"/>
      <c r="I444" s="154"/>
      <c r="J444" s="154"/>
      <c r="K444" s="154"/>
      <c r="L444" s="154"/>
      <c r="M444" s="154"/>
      <c r="N444" s="154"/>
    </row>
    <row r="445" spans="5:14" ht="19.5" customHeight="1">
      <c r="E445" s="154"/>
      <c r="F445" s="154"/>
      <c r="G445" s="154"/>
      <c r="H445" s="154"/>
      <c r="I445" s="154"/>
      <c r="J445" s="154"/>
      <c r="K445" s="154"/>
      <c r="L445" s="154"/>
      <c r="M445" s="154"/>
      <c r="N445" s="154"/>
    </row>
    <row r="446" spans="5:14" ht="19.5" customHeight="1">
      <c r="E446" s="154"/>
      <c r="F446" s="154"/>
      <c r="G446" s="154"/>
      <c r="H446" s="154"/>
      <c r="I446" s="154"/>
      <c r="J446" s="154"/>
      <c r="K446" s="154"/>
      <c r="L446" s="154"/>
      <c r="M446" s="154"/>
      <c r="N446" s="154"/>
    </row>
    <row r="447" spans="5:14" ht="19.5" customHeight="1">
      <c r="E447" s="154"/>
      <c r="F447" s="154"/>
      <c r="G447" s="154"/>
      <c r="H447" s="154"/>
      <c r="I447" s="154"/>
      <c r="J447" s="154"/>
      <c r="K447" s="154"/>
      <c r="L447" s="154"/>
      <c r="M447" s="154"/>
      <c r="N447" s="154"/>
    </row>
    <row r="448" spans="5:14" ht="19.5" customHeight="1">
      <c r="E448" s="154"/>
      <c r="F448" s="154"/>
      <c r="G448" s="154"/>
      <c r="H448" s="154"/>
      <c r="I448" s="154"/>
      <c r="J448" s="154"/>
      <c r="K448" s="154"/>
      <c r="L448" s="154"/>
      <c r="M448" s="154"/>
      <c r="N448" s="154"/>
    </row>
    <row r="449" spans="5:14" ht="19.5" customHeight="1">
      <c r="E449" s="154"/>
      <c r="F449" s="154"/>
      <c r="G449" s="154"/>
      <c r="H449" s="154"/>
      <c r="I449" s="154"/>
      <c r="J449" s="154"/>
      <c r="K449" s="154"/>
      <c r="L449" s="154"/>
      <c r="M449" s="154"/>
      <c r="N449" s="154"/>
    </row>
    <row r="450" spans="5:14" ht="19.5" customHeight="1">
      <c r="E450" s="154"/>
      <c r="F450" s="154"/>
      <c r="G450" s="154"/>
      <c r="H450" s="154"/>
      <c r="I450" s="154"/>
      <c r="J450" s="154"/>
      <c r="K450" s="154"/>
      <c r="L450" s="154"/>
      <c r="M450" s="154"/>
      <c r="N450" s="154"/>
    </row>
    <row r="451" spans="5:14" ht="19.5" customHeight="1">
      <c r="E451" s="154"/>
      <c r="F451" s="154"/>
      <c r="G451" s="154"/>
      <c r="H451" s="154"/>
      <c r="I451" s="154"/>
      <c r="J451" s="154"/>
      <c r="K451" s="154"/>
      <c r="L451" s="154"/>
      <c r="M451" s="154"/>
      <c r="N451" s="154"/>
    </row>
    <row r="452" spans="5:14" ht="19.5" customHeight="1"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</row>
    <row r="453" spans="5:14" ht="19.5" customHeight="1">
      <c r="E453" s="154"/>
      <c r="F453" s="154"/>
      <c r="G453" s="154"/>
      <c r="H453" s="154"/>
      <c r="I453" s="154"/>
      <c r="J453" s="154"/>
      <c r="K453" s="154"/>
      <c r="L453" s="154"/>
      <c r="M453" s="154"/>
      <c r="N453" s="154"/>
    </row>
    <row r="454" spans="5:14" ht="19.5" customHeight="1">
      <c r="E454" s="154"/>
      <c r="F454" s="154"/>
      <c r="G454" s="154"/>
      <c r="H454" s="154"/>
      <c r="I454" s="154"/>
      <c r="J454" s="154"/>
      <c r="K454" s="154"/>
      <c r="L454" s="154"/>
      <c r="M454" s="154"/>
      <c r="N454" s="154"/>
    </row>
    <row r="455" spans="5:14" ht="19.5" customHeight="1">
      <c r="E455" s="154"/>
      <c r="F455" s="154"/>
      <c r="G455" s="154"/>
      <c r="H455" s="154"/>
      <c r="I455" s="154"/>
      <c r="J455" s="154"/>
      <c r="K455" s="154"/>
      <c r="L455" s="154"/>
      <c r="M455" s="154"/>
      <c r="N455" s="154"/>
    </row>
    <row r="456" spans="5:14" ht="19.5" customHeight="1">
      <c r="E456" s="154"/>
      <c r="F456" s="154"/>
      <c r="G456" s="154"/>
      <c r="H456" s="154"/>
      <c r="I456" s="154"/>
      <c r="J456" s="154"/>
      <c r="K456" s="154"/>
      <c r="L456" s="154"/>
      <c r="M456" s="154"/>
      <c r="N456" s="154"/>
    </row>
    <row r="457" spans="5:14" ht="19.5" customHeight="1">
      <c r="E457" s="154"/>
      <c r="F457" s="154"/>
      <c r="G457" s="154"/>
      <c r="H457" s="154"/>
      <c r="I457" s="154"/>
      <c r="J457" s="154"/>
      <c r="K457" s="154"/>
      <c r="L457" s="154"/>
      <c r="M457" s="154"/>
      <c r="N457" s="154"/>
    </row>
    <row r="458" spans="5:14" ht="19.5" customHeight="1">
      <c r="E458" s="154"/>
      <c r="F458" s="154"/>
      <c r="G458" s="154"/>
      <c r="H458" s="154"/>
      <c r="I458" s="154"/>
      <c r="J458" s="154"/>
      <c r="K458" s="154"/>
      <c r="L458" s="154"/>
      <c r="M458" s="154"/>
      <c r="N458" s="154"/>
    </row>
    <row r="459" spans="5:14" ht="19.5" customHeight="1">
      <c r="E459" s="154"/>
      <c r="F459" s="154"/>
      <c r="G459" s="154"/>
      <c r="H459" s="154"/>
      <c r="I459" s="154"/>
      <c r="J459" s="154"/>
      <c r="K459" s="154"/>
      <c r="L459" s="154"/>
      <c r="M459" s="154"/>
      <c r="N459" s="154"/>
    </row>
    <row r="460" spans="5:14" ht="19.5" customHeight="1">
      <c r="E460" s="154"/>
      <c r="F460" s="154"/>
      <c r="G460" s="154"/>
      <c r="H460" s="154"/>
      <c r="I460" s="154"/>
      <c r="J460" s="154"/>
      <c r="K460" s="154"/>
      <c r="L460" s="154"/>
      <c r="M460" s="154"/>
      <c r="N460" s="154"/>
    </row>
    <row r="461" spans="5:14" ht="19.5" customHeight="1">
      <c r="E461" s="154"/>
      <c r="F461" s="154"/>
      <c r="G461" s="154"/>
      <c r="H461" s="154"/>
      <c r="I461" s="154"/>
      <c r="J461" s="154"/>
      <c r="K461" s="154"/>
      <c r="L461" s="154"/>
      <c r="M461" s="154"/>
      <c r="N461" s="154"/>
    </row>
    <row r="462" spans="5:14" ht="19.5" customHeight="1">
      <c r="E462" s="154"/>
      <c r="F462" s="154"/>
      <c r="G462" s="154"/>
      <c r="H462" s="154"/>
      <c r="I462" s="154"/>
      <c r="J462" s="154"/>
      <c r="K462" s="154"/>
      <c r="L462" s="154"/>
      <c r="M462" s="154"/>
      <c r="N462" s="154"/>
    </row>
    <row r="463" spans="5:14" ht="19.5" customHeight="1">
      <c r="E463" s="154"/>
      <c r="F463" s="154"/>
      <c r="G463" s="154"/>
      <c r="H463" s="154"/>
      <c r="I463" s="154"/>
      <c r="J463" s="154"/>
      <c r="K463" s="154"/>
      <c r="L463" s="154"/>
      <c r="M463" s="154"/>
      <c r="N463" s="154"/>
    </row>
    <row r="464" spans="5:14" ht="19.5" customHeight="1">
      <c r="E464" s="154"/>
      <c r="F464" s="154"/>
      <c r="G464" s="154"/>
      <c r="H464" s="154"/>
      <c r="I464" s="154"/>
      <c r="J464" s="154"/>
      <c r="K464" s="154"/>
      <c r="L464" s="154"/>
      <c r="M464" s="154"/>
      <c r="N464" s="154"/>
    </row>
    <row r="465" spans="5:14" ht="19.5" customHeight="1">
      <c r="E465" s="154"/>
      <c r="F465" s="154"/>
      <c r="G465" s="154"/>
      <c r="H465" s="154"/>
      <c r="I465" s="154"/>
      <c r="J465" s="154"/>
      <c r="K465" s="154"/>
      <c r="L465" s="154"/>
      <c r="M465" s="154"/>
      <c r="N465" s="154"/>
    </row>
    <row r="466" spans="5:14" ht="19.5" customHeight="1">
      <c r="E466" s="154"/>
      <c r="F466" s="154"/>
      <c r="G466" s="154"/>
      <c r="H466" s="154"/>
      <c r="I466" s="154"/>
      <c r="J466" s="154"/>
      <c r="K466" s="154"/>
      <c r="L466" s="154"/>
      <c r="M466" s="154"/>
      <c r="N466" s="154"/>
    </row>
    <row r="467" spans="5:14" ht="19.5" customHeight="1">
      <c r="E467" s="154"/>
      <c r="F467" s="154"/>
      <c r="G467" s="154"/>
      <c r="H467" s="154"/>
      <c r="I467" s="154"/>
      <c r="J467" s="154"/>
      <c r="K467" s="154"/>
      <c r="L467" s="154"/>
      <c r="M467" s="154"/>
      <c r="N467" s="154"/>
    </row>
    <row r="468" spans="5:14" ht="19.5" customHeight="1">
      <c r="E468" s="154"/>
      <c r="F468" s="154"/>
      <c r="G468" s="154"/>
      <c r="H468" s="154"/>
      <c r="I468" s="154"/>
      <c r="J468" s="154"/>
      <c r="K468" s="154"/>
      <c r="L468" s="154"/>
      <c r="M468" s="154"/>
      <c r="N468" s="154"/>
    </row>
    <row r="469" spans="5:14" ht="19.5" customHeight="1">
      <c r="E469" s="154"/>
      <c r="F469" s="154"/>
      <c r="G469" s="154"/>
      <c r="H469" s="154"/>
      <c r="I469" s="154"/>
      <c r="J469" s="154"/>
      <c r="K469" s="154"/>
      <c r="L469" s="154"/>
      <c r="M469" s="154"/>
      <c r="N469" s="154"/>
    </row>
    <row r="470" spans="5:14" ht="19.5" customHeight="1">
      <c r="E470" s="154"/>
      <c r="F470" s="154"/>
      <c r="G470" s="154"/>
      <c r="H470" s="154"/>
      <c r="I470" s="154"/>
      <c r="J470" s="154"/>
      <c r="K470" s="154"/>
      <c r="L470" s="154"/>
    </row>
    <row r="471" spans="5:14" ht="19.5" customHeight="1">
      <c r="E471" s="154"/>
      <c r="F471" s="154"/>
      <c r="G471" s="154"/>
      <c r="H471" s="154"/>
      <c r="I471" s="154"/>
      <c r="J471" s="154"/>
      <c r="K471" s="154"/>
      <c r="L471" s="154"/>
    </row>
  </sheetData>
  <autoFilter ref="A31:P222">
    <filterColumn colId="12">
      <filters>
        <filter val="제1공종"/>
      </filters>
    </filterColumn>
  </autoFilter>
  <mergeCells count="17">
    <mergeCell ref="Q3:Q12"/>
    <mergeCell ref="E17:M18"/>
    <mergeCell ref="E19:M20"/>
    <mergeCell ref="E21:M22"/>
    <mergeCell ref="N1:N2"/>
    <mergeCell ref="I1:J1"/>
    <mergeCell ref="K1:L1"/>
    <mergeCell ref="M1:M2"/>
    <mergeCell ref="O1:O2"/>
    <mergeCell ref="P1:P2"/>
    <mergeCell ref="Q1:Q2"/>
    <mergeCell ref="G1:H1"/>
    <mergeCell ref="A1:A2"/>
    <mergeCell ref="B1:B2"/>
    <mergeCell ref="C1:C2"/>
    <mergeCell ref="D1:D2"/>
    <mergeCell ref="E1:F1"/>
  </mergeCells>
  <phoneticPr fontId="3" type="noConversion"/>
  <printOptions horizontalCentered="1"/>
  <pageMargins left="0.62992125984251968" right="0.62992125984251968" top="0.98425196850393704" bottom="0.74803149606299213" header="0.47244094488188981" footer="0.31496062992125984"/>
  <pageSetup paperSize="9" scale="59" fitToHeight="0" orientation="landscape" r:id="rId1"/>
  <headerFooter>
    <oddHeader>&amp;L
울산지사 지상탱크 철거공사&amp;C&amp;"HY헤드라인M,굵게"&amp;18설계내역서 (청소공사)</oddHeader>
    <oddFooter>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FF0000"/>
  </sheetPr>
  <dimension ref="A1:IY471"/>
  <sheetViews>
    <sheetView view="pageBreakPreview" zoomScaleNormal="100" zoomScaleSheetLayoutView="100" zoomScalePageLayoutView="70" workbookViewId="0">
      <pane xSplit="4" ySplit="2" topLeftCell="G197" activePane="bottomRight" state="frozen"/>
      <selection activeCell="G218" sqref="G218"/>
      <selection pane="topRight" activeCell="G218" sqref="G218"/>
      <selection pane="bottomLeft" activeCell="G218" sqref="G218"/>
      <selection pane="bottomRight" activeCell="N209" sqref="N209"/>
    </sheetView>
  </sheetViews>
  <sheetFormatPr defaultRowHeight="19.5" customHeight="1"/>
  <cols>
    <col min="1" max="1" width="27.5" style="152" customWidth="1"/>
    <col min="2" max="2" width="11.25" style="153" customWidth="1"/>
    <col min="3" max="3" width="6.75" style="152" customWidth="1"/>
    <col min="4" max="4" width="4.625" style="152" customWidth="1"/>
    <col min="5" max="5" width="12.125" style="78" customWidth="1"/>
    <col min="6" max="6" width="14.375" style="78" customWidth="1"/>
    <col min="7" max="7" width="12.125" style="78" customWidth="1"/>
    <col min="8" max="8" width="14.375" style="78" customWidth="1"/>
    <col min="9" max="9" width="12.125" style="78" customWidth="1"/>
    <col min="10" max="10" width="14.375" style="78" customWidth="1"/>
    <col min="11" max="11" width="12.125" style="78" customWidth="1"/>
    <col min="12" max="12" width="14.375" style="78" customWidth="1"/>
    <col min="13" max="13" width="10.875" style="78" customWidth="1"/>
    <col min="14" max="15" width="9" style="78"/>
    <col min="16" max="16" width="20.375" style="78" customWidth="1"/>
    <col min="17" max="17" width="9" style="78"/>
    <col min="18" max="18" width="12.125" style="78" bestFit="1" customWidth="1"/>
    <col min="19" max="16384" width="9" style="78"/>
  </cols>
  <sheetData>
    <row r="1" spans="1:19" s="47" customFormat="1" ht="20.100000000000001" customHeight="1">
      <c r="A1" s="400" t="s">
        <v>174</v>
      </c>
      <c r="B1" s="400" t="s">
        <v>175</v>
      </c>
      <c r="C1" s="401" t="s">
        <v>176</v>
      </c>
      <c r="D1" s="400" t="s">
        <v>177</v>
      </c>
      <c r="E1" s="402" t="s">
        <v>178</v>
      </c>
      <c r="F1" s="402"/>
      <c r="G1" s="402" t="s">
        <v>179</v>
      </c>
      <c r="H1" s="402"/>
      <c r="I1" s="402" t="s">
        <v>180</v>
      </c>
      <c r="J1" s="402"/>
      <c r="K1" s="402" t="s">
        <v>181</v>
      </c>
      <c r="L1" s="402"/>
      <c r="M1" s="414" t="s">
        <v>182</v>
      </c>
      <c r="N1" s="422" t="s">
        <v>183</v>
      </c>
      <c r="O1" s="424" t="s">
        <v>255</v>
      </c>
      <c r="P1" s="426" t="s">
        <v>184</v>
      </c>
      <c r="Q1" s="46"/>
    </row>
    <row r="2" spans="1:19" s="47" customFormat="1" ht="20.100000000000001" customHeight="1">
      <c r="A2" s="400"/>
      <c r="B2" s="400"/>
      <c r="C2" s="401"/>
      <c r="D2" s="400"/>
      <c r="E2" s="48" t="s">
        <v>185</v>
      </c>
      <c r="F2" s="48" t="s">
        <v>186</v>
      </c>
      <c r="G2" s="48" t="s">
        <v>185</v>
      </c>
      <c r="H2" s="48" t="s">
        <v>186</v>
      </c>
      <c r="I2" s="48" t="s">
        <v>185</v>
      </c>
      <c r="J2" s="48" t="s">
        <v>186</v>
      </c>
      <c r="K2" s="48" t="s">
        <v>187</v>
      </c>
      <c r="L2" s="48" t="s">
        <v>186</v>
      </c>
      <c r="M2" s="415"/>
      <c r="N2" s="423"/>
      <c r="O2" s="425"/>
      <c r="P2" s="427"/>
      <c r="Q2" s="46"/>
    </row>
    <row r="3" spans="1:19" s="47" customFormat="1" ht="20.100000000000001" customHeight="1">
      <c r="A3" s="49" t="s">
        <v>188</v>
      </c>
      <c r="B3" s="50"/>
      <c r="C3" s="51"/>
      <c r="D3" s="50"/>
      <c r="E3" s="52"/>
      <c r="F3" s="52"/>
      <c r="G3" s="52"/>
      <c r="H3" s="52"/>
      <c r="I3" s="52"/>
      <c r="J3" s="52"/>
      <c r="K3" s="52"/>
      <c r="L3" s="52"/>
      <c r="M3" s="53"/>
      <c r="N3" s="54"/>
      <c r="O3" s="54"/>
      <c r="P3" s="403" t="s">
        <v>256</v>
      </c>
      <c r="Q3" s="55"/>
    </row>
    <row r="4" spans="1:19" s="47" customFormat="1" ht="20.100000000000001" customHeight="1">
      <c r="A4" s="49"/>
      <c r="B4" s="50"/>
      <c r="C4" s="51"/>
      <c r="D4" s="50"/>
      <c r="E4" s="52"/>
      <c r="F4" s="52"/>
      <c r="G4" s="52"/>
      <c r="H4" s="52"/>
      <c r="I4" s="52"/>
      <c r="J4" s="52"/>
      <c r="K4" s="52"/>
      <c r="L4" s="52"/>
      <c r="M4" s="53"/>
      <c r="N4" s="54"/>
      <c r="O4" s="54"/>
      <c r="P4" s="404"/>
      <c r="Q4" s="55"/>
    </row>
    <row r="5" spans="1:19" s="47" customFormat="1" ht="20.100000000000001" customHeight="1">
      <c r="A5" s="49" t="s">
        <v>190</v>
      </c>
      <c r="B5" s="50"/>
      <c r="C5" s="51"/>
      <c r="D5" s="50"/>
      <c r="E5" s="56"/>
      <c r="F5" s="56">
        <f>F9</f>
        <v>1712471332</v>
      </c>
      <c r="G5" s="56"/>
      <c r="H5" s="56">
        <f>H9</f>
        <v>2021190504</v>
      </c>
      <c r="I5" s="56"/>
      <c r="J5" s="56">
        <f>J9</f>
        <v>2065033116</v>
      </c>
      <c r="K5" s="56"/>
      <c r="L5" s="56">
        <f>L9</f>
        <v>5798694952</v>
      </c>
      <c r="M5" s="53"/>
      <c r="N5" s="54"/>
      <c r="O5" s="54"/>
      <c r="P5" s="404"/>
      <c r="Q5" s="55"/>
    </row>
    <row r="6" spans="1:19" s="47" customFormat="1" ht="20.100000000000001" customHeight="1">
      <c r="A6" s="57" t="s">
        <v>191</v>
      </c>
      <c r="B6" s="58"/>
      <c r="C6" s="59">
        <v>7</v>
      </c>
      <c r="D6" s="58" t="s">
        <v>192</v>
      </c>
      <c r="E6" s="60">
        <f>F32</f>
        <v>72762238</v>
      </c>
      <c r="F6" s="60">
        <f>C6*E6</f>
        <v>509335666</v>
      </c>
      <c r="G6" s="60">
        <f>H32</f>
        <v>107105036</v>
      </c>
      <c r="H6" s="60">
        <f>C6*G6</f>
        <v>749735252</v>
      </c>
      <c r="I6" s="60">
        <f>J32</f>
        <v>71753794</v>
      </c>
      <c r="J6" s="60">
        <f>C6*I6</f>
        <v>502276558</v>
      </c>
      <c r="K6" s="60">
        <f t="shared" ref="K6:L8" si="0">E6+G6+I6</f>
        <v>251621068</v>
      </c>
      <c r="L6" s="60">
        <f t="shared" si="0"/>
        <v>1761347476</v>
      </c>
      <c r="M6" s="53" t="s">
        <v>43</v>
      </c>
      <c r="N6" s="54"/>
      <c r="O6" s="54"/>
      <c r="P6" s="404"/>
      <c r="Q6" s="55"/>
      <c r="R6" s="61">
        <f>L228</f>
        <v>251621068</v>
      </c>
      <c r="S6" s="62">
        <f>R6-K6</f>
        <v>0</v>
      </c>
    </row>
    <row r="7" spans="1:19" s="47" customFormat="1" ht="20.100000000000001" customHeight="1">
      <c r="A7" s="57" t="s">
        <v>191</v>
      </c>
      <c r="B7" s="58"/>
      <c r="C7" s="59">
        <v>7</v>
      </c>
      <c r="D7" s="58" t="s">
        <v>192</v>
      </c>
      <c r="E7" s="60">
        <f>E6</f>
        <v>72762238</v>
      </c>
      <c r="F7" s="60">
        <f>C7*E7</f>
        <v>509335666</v>
      </c>
      <c r="G7" s="60">
        <f>G6</f>
        <v>107105036</v>
      </c>
      <c r="H7" s="60">
        <f>C7*G7</f>
        <v>749735252</v>
      </c>
      <c r="I7" s="60">
        <f>I6</f>
        <v>71753794</v>
      </c>
      <c r="J7" s="60">
        <f>C7*I7</f>
        <v>502276558</v>
      </c>
      <c r="K7" s="60">
        <f t="shared" si="0"/>
        <v>251621068</v>
      </c>
      <c r="L7" s="60">
        <f t="shared" si="0"/>
        <v>1761347476</v>
      </c>
      <c r="M7" s="53" t="s">
        <v>257</v>
      </c>
      <c r="N7" s="54"/>
      <c r="O7" s="54"/>
      <c r="P7" s="404"/>
      <c r="Q7" s="55"/>
    </row>
    <row r="8" spans="1:19" s="47" customFormat="1" ht="20.100000000000001" customHeight="1">
      <c r="A8" s="57" t="s">
        <v>258</v>
      </c>
      <c r="B8" s="58"/>
      <c r="C8" s="59">
        <v>4</v>
      </c>
      <c r="D8" s="58" t="s">
        <v>259</v>
      </c>
      <c r="E8" s="60">
        <f>F54</f>
        <v>173450000</v>
      </c>
      <c r="F8" s="60">
        <f>C8*E8</f>
        <v>693800000</v>
      </c>
      <c r="G8" s="60">
        <f>H54</f>
        <v>130430000</v>
      </c>
      <c r="H8" s="60">
        <f>C8*G8</f>
        <v>521720000</v>
      </c>
      <c r="I8" s="60">
        <f>J54</f>
        <v>265120000</v>
      </c>
      <c r="J8" s="60">
        <f>C8*I8</f>
        <v>1060480000</v>
      </c>
      <c r="K8" s="60">
        <f t="shared" si="0"/>
        <v>569000000</v>
      </c>
      <c r="L8" s="60">
        <f t="shared" si="0"/>
        <v>2276000000</v>
      </c>
      <c r="M8" s="53" t="s">
        <v>260</v>
      </c>
      <c r="N8" s="54"/>
      <c r="O8" s="54"/>
      <c r="P8" s="404"/>
      <c r="Q8" s="55"/>
      <c r="R8" s="47">
        <v>5480155020</v>
      </c>
    </row>
    <row r="9" spans="1:19" s="47" customFormat="1" ht="20.100000000000001" customHeight="1">
      <c r="A9" s="50" t="s">
        <v>261</v>
      </c>
      <c r="B9" s="58"/>
      <c r="C9" s="63"/>
      <c r="D9" s="58"/>
      <c r="E9" s="60"/>
      <c r="F9" s="56">
        <f>F6+F7+F8</f>
        <v>1712471332</v>
      </c>
      <c r="G9" s="56"/>
      <c r="H9" s="56">
        <f>H6+H7+H8</f>
        <v>2021190504</v>
      </c>
      <c r="I9" s="56"/>
      <c r="J9" s="56">
        <f>J6+J7+J8</f>
        <v>2065033116</v>
      </c>
      <c r="K9" s="56"/>
      <c r="L9" s="56">
        <f>L6+L7+L8</f>
        <v>5798694952</v>
      </c>
      <c r="M9" s="64"/>
      <c r="N9" s="54"/>
      <c r="O9" s="54"/>
      <c r="P9" s="404"/>
      <c r="Q9" s="55"/>
      <c r="R9" s="47">
        <v>5797611352</v>
      </c>
    </row>
    <row r="10" spans="1:19" s="47" customFormat="1" ht="20.100000000000001" customHeight="1">
      <c r="A10" s="50" t="s">
        <v>262</v>
      </c>
      <c r="B10" s="50"/>
      <c r="C10" s="51"/>
      <c r="D10" s="50"/>
      <c r="E10" s="52"/>
      <c r="F10" s="52"/>
      <c r="G10" s="52"/>
      <c r="H10" s="52"/>
      <c r="I10" s="52"/>
      <c r="J10" s="52"/>
      <c r="K10" s="52"/>
      <c r="L10" s="52"/>
      <c r="M10" s="53"/>
      <c r="N10" s="54"/>
      <c r="O10" s="54"/>
      <c r="P10" s="404"/>
      <c r="Q10" s="55"/>
    </row>
    <row r="11" spans="1:19" s="47" customFormat="1" ht="20.100000000000001" customHeight="1">
      <c r="A11" s="57" t="s">
        <v>263</v>
      </c>
      <c r="B11" s="50"/>
      <c r="C11" s="59">
        <f>C6</f>
        <v>7</v>
      </c>
      <c r="D11" s="58" t="s">
        <v>192</v>
      </c>
      <c r="E11" s="56"/>
      <c r="F11" s="56"/>
      <c r="G11" s="56"/>
      <c r="H11" s="56"/>
      <c r="I11" s="60">
        <f>J51</f>
        <v>6847680</v>
      </c>
      <c r="J11" s="60">
        <f>C11*I11</f>
        <v>47933760</v>
      </c>
      <c r="K11" s="60">
        <f>E11+G11+I11</f>
        <v>6847680</v>
      </c>
      <c r="L11" s="60">
        <f>F11+H11+J11</f>
        <v>47933760</v>
      </c>
      <c r="M11" s="53"/>
      <c r="N11" s="54"/>
      <c r="O11" s="54"/>
      <c r="P11" s="404"/>
      <c r="Q11" s="55"/>
      <c r="R11" s="47">
        <f>R9-R8</f>
        <v>317456332</v>
      </c>
    </row>
    <row r="12" spans="1:19" s="47" customFormat="1" ht="20.100000000000001" customHeight="1">
      <c r="A12" s="50"/>
      <c r="B12" s="50"/>
      <c r="C12" s="51"/>
      <c r="D12" s="50"/>
      <c r="E12" s="52"/>
      <c r="F12" s="52"/>
      <c r="G12" s="52"/>
      <c r="H12" s="52"/>
      <c r="I12" s="52"/>
      <c r="J12" s="52"/>
      <c r="K12" s="52"/>
      <c r="L12" s="52"/>
      <c r="M12" s="53"/>
      <c r="N12" s="54"/>
      <c r="O12" s="54"/>
      <c r="P12" s="405"/>
      <c r="Q12" s="55"/>
    </row>
    <row r="13" spans="1:19" s="47" customFormat="1" ht="20.100000000000001" customHeight="1">
      <c r="A13" s="50"/>
      <c r="B13" s="50"/>
      <c r="C13" s="51"/>
      <c r="D13" s="50"/>
      <c r="E13" s="52"/>
      <c r="F13" s="52"/>
      <c r="G13" s="52"/>
      <c r="H13" s="52"/>
      <c r="I13" s="52"/>
      <c r="J13" s="52"/>
      <c r="K13" s="52"/>
      <c r="L13" s="52"/>
      <c r="M13" s="53"/>
      <c r="N13" s="65"/>
      <c r="O13" s="54"/>
      <c r="P13" s="53"/>
      <c r="Q13" s="55"/>
    </row>
    <row r="14" spans="1:19" s="47" customFormat="1" ht="20.100000000000001" hidden="1" customHeight="1">
      <c r="A14" s="50"/>
      <c r="B14" s="50"/>
      <c r="C14" s="51"/>
      <c r="D14" s="50"/>
      <c r="E14" s="52"/>
      <c r="F14" s="52"/>
      <c r="G14" s="52"/>
      <c r="H14" s="52"/>
      <c r="I14" s="52"/>
      <c r="J14" s="52"/>
      <c r="K14" s="52"/>
      <c r="L14" s="52"/>
      <c r="M14" s="53"/>
      <c r="N14" s="65"/>
      <c r="O14" s="54"/>
      <c r="P14" s="53"/>
    </row>
    <row r="15" spans="1:19" s="47" customFormat="1" ht="20.100000000000001" hidden="1" customHeight="1">
      <c r="A15" s="50"/>
      <c r="B15" s="50"/>
      <c r="C15" s="51"/>
      <c r="D15" s="50"/>
      <c r="E15" s="52"/>
      <c r="F15" s="52"/>
      <c r="G15" s="52"/>
      <c r="H15" s="52"/>
      <c r="I15" s="52"/>
      <c r="J15" s="52"/>
      <c r="K15" s="52"/>
      <c r="L15" s="52"/>
      <c r="M15" s="53"/>
      <c r="N15" s="65"/>
      <c r="O15" s="54"/>
      <c r="P15" s="53"/>
    </row>
    <row r="16" spans="1:19" s="47" customFormat="1" ht="20.100000000000001" hidden="1" customHeight="1">
      <c r="A16" s="50"/>
      <c r="B16" s="50"/>
      <c r="C16" s="51"/>
      <c r="D16" s="50"/>
      <c r="E16" s="52"/>
      <c r="F16" s="52"/>
      <c r="G16" s="52"/>
      <c r="H16" s="52"/>
      <c r="I16" s="52"/>
      <c r="J16" s="52"/>
      <c r="K16" s="52"/>
      <c r="L16" s="52"/>
      <c r="M16" s="53"/>
      <c r="N16" s="65"/>
      <c r="O16" s="54"/>
      <c r="P16" s="53"/>
    </row>
    <row r="17" spans="1:16" s="47" customFormat="1" ht="20.100000000000001" hidden="1" customHeight="1">
      <c r="A17" s="50"/>
      <c r="B17" s="50"/>
      <c r="C17" s="51"/>
      <c r="D17" s="50"/>
      <c r="E17" s="406" t="s">
        <v>264</v>
      </c>
      <c r="F17" s="407"/>
      <c r="G17" s="407"/>
      <c r="H17" s="407"/>
      <c r="I17" s="407"/>
      <c r="J17" s="407"/>
      <c r="K17" s="407"/>
      <c r="L17" s="407"/>
      <c r="M17" s="408"/>
      <c r="N17" s="65"/>
      <c r="O17" s="54"/>
      <c r="P17" s="53"/>
    </row>
    <row r="18" spans="1:16" s="47" customFormat="1" ht="20.100000000000001" hidden="1" customHeight="1">
      <c r="A18" s="50"/>
      <c r="B18" s="50"/>
      <c r="C18" s="51"/>
      <c r="D18" s="50"/>
      <c r="E18" s="409"/>
      <c r="F18" s="410"/>
      <c r="G18" s="410"/>
      <c r="H18" s="410"/>
      <c r="I18" s="410"/>
      <c r="J18" s="410"/>
      <c r="K18" s="410"/>
      <c r="L18" s="410"/>
      <c r="M18" s="411"/>
      <c r="N18" s="65"/>
      <c r="O18" s="54"/>
      <c r="P18" s="53"/>
    </row>
    <row r="19" spans="1:16" s="47" customFormat="1" ht="20.100000000000001" hidden="1" customHeight="1">
      <c r="A19" s="50"/>
      <c r="B19" s="50"/>
      <c r="C19" s="51"/>
      <c r="D19" s="50"/>
      <c r="E19" s="406" t="s">
        <v>265</v>
      </c>
      <c r="F19" s="407"/>
      <c r="G19" s="407"/>
      <c r="H19" s="407"/>
      <c r="I19" s="407"/>
      <c r="J19" s="407"/>
      <c r="K19" s="407"/>
      <c r="L19" s="407"/>
      <c r="M19" s="408"/>
      <c r="N19" s="65"/>
      <c r="O19" s="54"/>
      <c r="P19" s="53"/>
    </row>
    <row r="20" spans="1:16" s="47" customFormat="1" ht="20.100000000000001" hidden="1" customHeight="1">
      <c r="A20" s="50"/>
      <c r="B20" s="50"/>
      <c r="C20" s="51"/>
      <c r="D20" s="50"/>
      <c r="E20" s="409"/>
      <c r="F20" s="410"/>
      <c r="G20" s="410"/>
      <c r="H20" s="410"/>
      <c r="I20" s="410"/>
      <c r="J20" s="410"/>
      <c r="K20" s="410"/>
      <c r="L20" s="410"/>
      <c r="M20" s="411"/>
      <c r="N20" s="65"/>
      <c r="O20" s="54"/>
      <c r="P20" s="53"/>
    </row>
    <row r="21" spans="1:16" s="47" customFormat="1" ht="20.100000000000001" hidden="1" customHeight="1">
      <c r="A21" s="50"/>
      <c r="B21" s="50"/>
      <c r="C21" s="51"/>
      <c r="D21" s="50"/>
      <c r="E21" s="406" t="s">
        <v>266</v>
      </c>
      <c r="F21" s="407"/>
      <c r="G21" s="407"/>
      <c r="H21" s="407"/>
      <c r="I21" s="407"/>
      <c r="J21" s="407"/>
      <c r="K21" s="407"/>
      <c r="L21" s="407"/>
      <c r="M21" s="408"/>
      <c r="N21" s="65"/>
      <c r="O21" s="54"/>
      <c r="P21" s="53"/>
    </row>
    <row r="22" spans="1:16" s="47" customFormat="1" ht="20.100000000000001" hidden="1" customHeight="1">
      <c r="A22" s="50"/>
      <c r="B22" s="50"/>
      <c r="C22" s="51"/>
      <c r="D22" s="50"/>
      <c r="E22" s="409"/>
      <c r="F22" s="410"/>
      <c r="G22" s="410"/>
      <c r="H22" s="410"/>
      <c r="I22" s="410"/>
      <c r="J22" s="410"/>
      <c r="K22" s="410"/>
      <c r="L22" s="410"/>
      <c r="M22" s="411"/>
      <c r="N22" s="65"/>
      <c r="O22" s="54"/>
      <c r="P22" s="53"/>
    </row>
    <row r="23" spans="1:16" s="47" customFormat="1" ht="20.100000000000001" hidden="1" customHeight="1">
      <c r="A23" s="50"/>
      <c r="B23" s="50"/>
      <c r="C23" s="51"/>
      <c r="D23" s="50"/>
      <c r="E23" s="52"/>
      <c r="F23" s="52"/>
      <c r="G23" s="52"/>
      <c r="H23" s="52"/>
      <c r="I23" s="52"/>
      <c r="J23" s="52"/>
      <c r="K23" s="52"/>
      <c r="L23" s="52"/>
      <c r="M23" s="53"/>
      <c r="N23" s="65"/>
      <c r="O23" s="54"/>
      <c r="P23" s="53"/>
    </row>
    <row r="24" spans="1:16" s="47" customFormat="1" ht="20.100000000000001" hidden="1" customHeight="1">
      <c r="A24" s="50"/>
      <c r="B24" s="50"/>
      <c r="C24" s="51"/>
      <c r="D24" s="50"/>
      <c r="E24" s="52"/>
      <c r="F24" s="52"/>
      <c r="G24" s="52"/>
      <c r="H24" s="52"/>
      <c r="I24" s="52"/>
      <c r="J24" s="52"/>
      <c r="K24" s="52"/>
      <c r="L24" s="52"/>
      <c r="M24" s="53"/>
      <c r="N24" s="65"/>
      <c r="O24" s="54"/>
      <c r="P24" s="53"/>
    </row>
    <row r="25" spans="1:16" s="47" customFormat="1" ht="20.100000000000001" hidden="1" customHeight="1">
      <c r="A25" s="50"/>
      <c r="B25" s="50"/>
      <c r="C25" s="51"/>
      <c r="D25" s="50"/>
      <c r="E25" s="52"/>
      <c r="F25" s="52"/>
      <c r="G25" s="52"/>
      <c r="H25" s="52"/>
      <c r="I25" s="52"/>
      <c r="J25" s="52"/>
      <c r="K25" s="52"/>
      <c r="L25" s="52"/>
      <c r="M25" s="53"/>
      <c r="N25" s="65"/>
      <c r="O25" s="54"/>
      <c r="P25" s="53"/>
    </row>
    <row r="26" spans="1:16" s="47" customFormat="1" ht="20.100000000000001" hidden="1" customHeight="1">
      <c r="A26" s="50"/>
      <c r="B26" s="50"/>
      <c r="C26" s="51"/>
      <c r="D26" s="50"/>
      <c r="E26" s="52"/>
      <c r="F26" s="52"/>
      <c r="G26" s="52"/>
      <c r="H26" s="52"/>
      <c r="I26" s="52"/>
      <c r="J26" s="52"/>
      <c r="K26" s="52"/>
      <c r="L26" s="52"/>
      <c r="M26" s="53"/>
      <c r="N26" s="65"/>
      <c r="O26" s="54"/>
      <c r="P26" s="53"/>
    </row>
    <row r="27" spans="1:16" s="47" customFormat="1" ht="20.100000000000001" hidden="1" customHeight="1">
      <c r="A27" s="50"/>
      <c r="B27" s="50"/>
      <c r="C27" s="51"/>
      <c r="D27" s="50"/>
      <c r="E27" s="52"/>
      <c r="F27" s="52"/>
      <c r="G27" s="52"/>
      <c r="H27" s="52"/>
      <c r="I27" s="52"/>
      <c r="J27" s="52"/>
      <c r="K27" s="52"/>
      <c r="L27" s="52"/>
      <c r="M27" s="53"/>
      <c r="N27" s="65"/>
      <c r="O27" s="54"/>
      <c r="P27" s="53"/>
    </row>
    <row r="28" spans="1:16" s="47" customFormat="1" ht="20.100000000000001" hidden="1" customHeight="1">
      <c r="A28" s="50"/>
      <c r="B28" s="50"/>
      <c r="C28" s="51"/>
      <c r="D28" s="50"/>
      <c r="E28" s="52"/>
      <c r="F28" s="52"/>
      <c r="G28" s="52"/>
      <c r="H28" s="52"/>
      <c r="I28" s="52"/>
      <c r="J28" s="52"/>
      <c r="K28" s="52"/>
      <c r="L28" s="52"/>
      <c r="M28" s="53"/>
      <c r="N28" s="65"/>
      <c r="O28" s="54"/>
      <c r="P28" s="53"/>
    </row>
    <row r="29" spans="1:16" s="47" customFormat="1" ht="20.100000000000001" hidden="1" customHeight="1">
      <c r="A29" s="50"/>
      <c r="B29" s="50"/>
      <c r="C29" s="51"/>
      <c r="D29" s="50"/>
      <c r="E29" s="52"/>
      <c r="F29" s="52"/>
      <c r="G29" s="52"/>
      <c r="H29" s="52"/>
      <c r="I29" s="52"/>
      <c r="J29" s="52"/>
      <c r="K29" s="52"/>
      <c r="L29" s="52"/>
      <c r="M29" s="53"/>
      <c r="N29" s="65"/>
      <c r="O29" s="54"/>
      <c r="P29" s="53"/>
    </row>
    <row r="30" spans="1:16" s="47" customFormat="1" ht="20.100000000000001" hidden="1" customHeight="1">
      <c r="A30" s="50"/>
      <c r="B30" s="50"/>
      <c r="C30" s="51"/>
      <c r="D30" s="50"/>
      <c r="E30" s="52"/>
      <c r="F30" s="52"/>
      <c r="G30" s="52"/>
      <c r="H30" s="52"/>
      <c r="I30" s="52"/>
      <c r="J30" s="52"/>
      <c r="K30" s="52"/>
      <c r="L30" s="52"/>
      <c r="M30" s="53"/>
      <c r="N30" s="65"/>
      <c r="O30" s="54"/>
      <c r="P30" s="53"/>
    </row>
    <row r="31" spans="1:16" s="47" customFormat="1" ht="20.100000000000001" hidden="1" customHeight="1">
      <c r="A31" s="50"/>
      <c r="B31" s="50"/>
      <c r="C31" s="51"/>
      <c r="D31" s="50"/>
      <c r="E31" s="52"/>
      <c r="F31" s="52"/>
      <c r="G31" s="52"/>
      <c r="H31" s="52"/>
      <c r="I31" s="52"/>
      <c r="J31" s="52"/>
      <c r="K31" s="52"/>
      <c r="L31" s="52"/>
      <c r="M31" s="53"/>
      <c r="N31" s="65"/>
      <c r="O31" s="54"/>
      <c r="P31" s="53"/>
    </row>
    <row r="32" spans="1:16" s="71" customFormat="1" ht="20.100000000000001" hidden="1" customHeight="1">
      <c r="A32" s="66" t="s">
        <v>267</v>
      </c>
      <c r="B32" s="67"/>
      <c r="C32" s="68"/>
      <c r="D32" s="67"/>
      <c r="E32" s="69"/>
      <c r="F32" s="70">
        <f>F33+F34+F35+F36+F37+F38+F39+F40+F41+F42+F43+F44+F46+F47+F50+F49+F48+F45</f>
        <v>72762238</v>
      </c>
      <c r="G32" s="69"/>
      <c r="H32" s="70">
        <f>H33+H34+H35+H36+H37+H38+H39+H40+H41+H42+H43+H44+H46+H47+H50+H49+H48+H45</f>
        <v>107105036</v>
      </c>
      <c r="I32" s="69"/>
      <c r="J32" s="70">
        <f>J33+J34+J35+J36+J37+J38+J39+J40+J41+J42+J43+J44+J46+J47+J50+J49+J48+J45</f>
        <v>71753794</v>
      </c>
      <c r="K32" s="69"/>
      <c r="L32" s="70">
        <f>+INT(F32+H32+J32)</f>
        <v>251621068</v>
      </c>
      <c r="M32" s="53"/>
      <c r="N32" s="65"/>
      <c r="O32" s="54"/>
      <c r="P32" s="53"/>
    </row>
    <row r="33" spans="1:16" ht="20.100000000000001" hidden="1" customHeight="1">
      <c r="A33" s="72" t="s">
        <v>268</v>
      </c>
      <c r="B33" s="73" t="s">
        <v>269</v>
      </c>
      <c r="C33" s="74"/>
      <c r="D33" s="73"/>
      <c r="E33" s="73"/>
      <c r="F33" s="75">
        <f>F62</f>
        <v>2562</v>
      </c>
      <c r="G33" s="73"/>
      <c r="H33" s="75">
        <f>H62</f>
        <v>142548</v>
      </c>
      <c r="I33" s="73"/>
      <c r="J33" s="75">
        <f>J62</f>
        <v>0</v>
      </c>
      <c r="K33" s="76"/>
      <c r="L33" s="75">
        <f t="shared" ref="L33:L50" si="1">F33+H33+J33</f>
        <v>145110</v>
      </c>
      <c r="M33" s="77"/>
      <c r="N33" s="65"/>
      <c r="O33" s="54"/>
      <c r="P33" s="53"/>
    </row>
    <row r="34" spans="1:16" ht="20.100000000000001" hidden="1" customHeight="1">
      <c r="A34" s="79" t="s">
        <v>203</v>
      </c>
      <c r="B34" s="73" t="s">
        <v>204</v>
      </c>
      <c r="C34" s="74"/>
      <c r="D34" s="73"/>
      <c r="E34" s="73"/>
      <c r="F34" s="75">
        <f>F65</f>
        <v>25655</v>
      </c>
      <c r="G34" s="73"/>
      <c r="H34" s="75">
        <f>H65</f>
        <v>1425655</v>
      </c>
      <c r="I34" s="73"/>
      <c r="J34" s="75">
        <f>J65</f>
        <v>0</v>
      </c>
      <c r="K34" s="76"/>
      <c r="L34" s="75">
        <f t="shared" si="1"/>
        <v>1451310</v>
      </c>
      <c r="M34" s="77"/>
      <c r="N34" s="65"/>
      <c r="O34" s="54"/>
      <c r="P34" s="53"/>
    </row>
    <row r="35" spans="1:16" ht="20.100000000000001" hidden="1" customHeight="1">
      <c r="A35" s="79" t="s">
        <v>205</v>
      </c>
      <c r="B35" s="73" t="s">
        <v>202</v>
      </c>
      <c r="C35" s="74"/>
      <c r="D35" s="73"/>
      <c r="E35" s="73"/>
      <c r="F35" s="75">
        <f>F74</f>
        <v>281787</v>
      </c>
      <c r="G35" s="73"/>
      <c r="H35" s="75">
        <f>H74</f>
        <v>14859531</v>
      </c>
      <c r="I35" s="73"/>
      <c r="J35" s="75">
        <f>J74</f>
        <v>0</v>
      </c>
      <c r="K35" s="76"/>
      <c r="L35" s="75">
        <f t="shared" si="1"/>
        <v>15141318</v>
      </c>
      <c r="M35" s="77"/>
      <c r="N35" s="65"/>
      <c r="O35" s="54"/>
      <c r="P35" s="53"/>
    </row>
    <row r="36" spans="1:16" ht="20.100000000000001" hidden="1" customHeight="1">
      <c r="A36" s="80" t="s">
        <v>270</v>
      </c>
      <c r="B36" s="73"/>
      <c r="C36" s="74"/>
      <c r="D36" s="73"/>
      <c r="E36" s="73"/>
      <c r="F36" s="75">
        <f>F77</f>
        <v>0</v>
      </c>
      <c r="G36" s="73"/>
      <c r="H36" s="75">
        <f>H77</f>
        <v>4964501</v>
      </c>
      <c r="I36" s="73"/>
      <c r="J36" s="75">
        <f>J77</f>
        <v>0</v>
      </c>
      <c r="K36" s="76"/>
      <c r="L36" s="75">
        <f t="shared" si="1"/>
        <v>4964501</v>
      </c>
      <c r="M36" s="77"/>
      <c r="N36" s="65"/>
      <c r="O36" s="54"/>
      <c r="P36" s="53"/>
    </row>
    <row r="37" spans="1:16" ht="20.100000000000001" hidden="1" customHeight="1">
      <c r="A37" s="79" t="s">
        <v>271</v>
      </c>
      <c r="B37" s="73" t="s">
        <v>269</v>
      </c>
      <c r="C37" s="74"/>
      <c r="D37" s="73"/>
      <c r="E37" s="73"/>
      <c r="F37" s="75">
        <f>F80</f>
        <v>0</v>
      </c>
      <c r="G37" s="73"/>
      <c r="H37" s="75">
        <f>H80</f>
        <v>630408</v>
      </c>
      <c r="I37" s="73"/>
      <c r="J37" s="75">
        <f>J80</f>
        <v>0</v>
      </c>
      <c r="K37" s="76"/>
      <c r="L37" s="75">
        <f t="shared" si="1"/>
        <v>630408</v>
      </c>
      <c r="M37" s="77"/>
      <c r="N37" s="65"/>
      <c r="O37" s="54"/>
      <c r="P37" s="53"/>
    </row>
    <row r="38" spans="1:16" ht="20.100000000000001" hidden="1" customHeight="1">
      <c r="A38" s="80" t="s">
        <v>208</v>
      </c>
      <c r="B38" s="73" t="s">
        <v>202</v>
      </c>
      <c r="C38" s="74"/>
      <c r="D38" s="81"/>
      <c r="E38" s="82"/>
      <c r="F38" s="75">
        <f>F86</f>
        <v>47693982</v>
      </c>
      <c r="G38" s="82"/>
      <c r="H38" s="75">
        <f>H86</f>
        <v>2108348</v>
      </c>
      <c r="I38" s="82"/>
      <c r="J38" s="75">
        <f>J86</f>
        <v>1070560</v>
      </c>
      <c r="K38" s="76"/>
      <c r="L38" s="75">
        <f t="shared" si="1"/>
        <v>50872890</v>
      </c>
      <c r="M38" s="77"/>
      <c r="N38" s="65"/>
      <c r="O38" s="54"/>
      <c r="P38" s="53"/>
    </row>
    <row r="39" spans="1:16" ht="20.100000000000001" hidden="1" customHeight="1">
      <c r="A39" s="80" t="s">
        <v>272</v>
      </c>
      <c r="B39" s="73"/>
      <c r="C39" s="74"/>
      <c r="D39" s="73"/>
      <c r="E39" s="73"/>
      <c r="F39" s="75">
        <f>F89</f>
        <v>0</v>
      </c>
      <c r="G39" s="73"/>
      <c r="H39" s="75">
        <f>H89</f>
        <v>2922938</v>
      </c>
      <c r="I39" s="73"/>
      <c r="J39" s="75">
        <f>J89</f>
        <v>0</v>
      </c>
      <c r="K39" s="76"/>
      <c r="L39" s="75">
        <f t="shared" si="1"/>
        <v>2922938</v>
      </c>
      <c r="M39" s="77"/>
      <c r="N39" s="65"/>
      <c r="O39" s="54"/>
      <c r="P39" s="53"/>
    </row>
    <row r="40" spans="1:16" ht="20.100000000000001" hidden="1" customHeight="1">
      <c r="A40" s="80" t="s">
        <v>273</v>
      </c>
      <c r="B40" s="73"/>
      <c r="C40" s="74"/>
      <c r="D40" s="73"/>
      <c r="E40" s="73"/>
      <c r="F40" s="75">
        <f>F94</f>
        <v>0</v>
      </c>
      <c r="G40" s="73"/>
      <c r="H40" s="75">
        <f>H94</f>
        <v>13048930</v>
      </c>
      <c r="I40" s="73"/>
      <c r="J40" s="75">
        <f>J94</f>
        <v>65147760</v>
      </c>
      <c r="K40" s="76"/>
      <c r="L40" s="75">
        <f t="shared" si="1"/>
        <v>78196690</v>
      </c>
      <c r="M40" s="77"/>
      <c r="N40" s="65"/>
      <c r="O40" s="54"/>
      <c r="P40" s="53"/>
    </row>
    <row r="41" spans="1:16" ht="20.100000000000001" hidden="1" customHeight="1">
      <c r="A41" s="80" t="s">
        <v>274</v>
      </c>
      <c r="B41" s="73"/>
      <c r="C41" s="74"/>
      <c r="D41" s="73"/>
      <c r="E41" s="73"/>
      <c r="F41" s="75">
        <f>F99</f>
        <v>8815000</v>
      </c>
      <c r="G41" s="73"/>
      <c r="H41" s="75">
        <f>H99</f>
        <v>3140790</v>
      </c>
      <c r="I41" s="73"/>
      <c r="J41" s="75">
        <f>J99</f>
        <v>0</v>
      </c>
      <c r="K41" s="76"/>
      <c r="L41" s="75">
        <f t="shared" si="1"/>
        <v>11955790</v>
      </c>
      <c r="M41" s="77"/>
      <c r="N41" s="65"/>
      <c r="O41" s="54"/>
      <c r="P41" s="53"/>
    </row>
    <row r="42" spans="1:16" ht="20.100000000000001" hidden="1" customHeight="1">
      <c r="A42" s="80" t="s">
        <v>275</v>
      </c>
      <c r="B42" s="73"/>
      <c r="C42" s="74"/>
      <c r="D42" s="73"/>
      <c r="E42" s="73"/>
      <c r="F42" s="75">
        <f>F105</f>
        <v>6571267</v>
      </c>
      <c r="G42" s="73"/>
      <c r="H42" s="75">
        <f>H105</f>
        <v>49149937</v>
      </c>
      <c r="I42" s="73"/>
      <c r="J42" s="75">
        <f>J105</f>
        <v>0</v>
      </c>
      <c r="K42" s="76"/>
      <c r="L42" s="75">
        <f t="shared" si="1"/>
        <v>55721204</v>
      </c>
      <c r="M42" s="77"/>
      <c r="N42" s="65"/>
      <c r="O42" s="54"/>
      <c r="P42" s="53"/>
    </row>
    <row r="43" spans="1:16" ht="20.100000000000001" hidden="1" customHeight="1">
      <c r="A43" s="80" t="s">
        <v>276</v>
      </c>
      <c r="B43" s="73"/>
      <c r="C43" s="74"/>
      <c r="D43" s="73"/>
      <c r="E43" s="73"/>
      <c r="F43" s="75">
        <f>F111</f>
        <v>0</v>
      </c>
      <c r="G43" s="73"/>
      <c r="H43" s="75">
        <f>H111</f>
        <v>1147466</v>
      </c>
      <c r="I43" s="73"/>
      <c r="J43" s="75">
        <f>J111</f>
        <v>0</v>
      </c>
      <c r="K43" s="76"/>
      <c r="L43" s="75">
        <f t="shared" si="1"/>
        <v>1147466</v>
      </c>
      <c r="M43" s="77"/>
      <c r="N43" s="65"/>
      <c r="O43" s="54"/>
      <c r="P43" s="53"/>
    </row>
    <row r="44" spans="1:16" ht="20.100000000000001" hidden="1" customHeight="1">
      <c r="A44" s="83" t="s">
        <v>277</v>
      </c>
      <c r="B44" s="73"/>
      <c r="C44" s="74"/>
      <c r="D44" s="73"/>
      <c r="E44" s="73"/>
      <c r="F44" s="75">
        <f>F114</f>
        <v>0</v>
      </c>
      <c r="G44" s="73"/>
      <c r="H44" s="75">
        <f>H114</f>
        <v>116698</v>
      </c>
      <c r="I44" s="73"/>
      <c r="J44" s="75">
        <f>J114</f>
        <v>0</v>
      </c>
      <c r="K44" s="76"/>
      <c r="L44" s="75">
        <f t="shared" si="1"/>
        <v>116698</v>
      </c>
      <c r="M44" s="77"/>
      <c r="N44" s="65"/>
      <c r="O44" s="54"/>
      <c r="P44" s="53"/>
    </row>
    <row r="45" spans="1:16" ht="20.100000000000001" hidden="1" customHeight="1">
      <c r="A45" s="83" t="s">
        <v>215</v>
      </c>
      <c r="B45" s="43"/>
      <c r="C45" s="43"/>
      <c r="D45" s="43"/>
      <c r="E45" s="84"/>
      <c r="F45" s="84">
        <f>F117</f>
        <v>0</v>
      </c>
      <c r="G45" s="84"/>
      <c r="H45" s="84">
        <f>H117</f>
        <v>178493</v>
      </c>
      <c r="I45" s="84"/>
      <c r="J45" s="84">
        <f>J117</f>
        <v>0</v>
      </c>
      <c r="K45" s="76"/>
      <c r="L45" s="75">
        <f t="shared" si="1"/>
        <v>178493</v>
      </c>
      <c r="M45" s="85"/>
      <c r="N45" s="65"/>
      <c r="O45" s="54"/>
      <c r="P45" s="53"/>
    </row>
    <row r="46" spans="1:16" ht="20.100000000000001" hidden="1" customHeight="1">
      <c r="A46" s="83" t="s">
        <v>278</v>
      </c>
      <c r="B46" s="73"/>
      <c r="C46" s="74"/>
      <c r="D46" s="73"/>
      <c r="E46" s="73"/>
      <c r="F46" s="75">
        <f>F136</f>
        <v>482360</v>
      </c>
      <c r="G46" s="73"/>
      <c r="H46" s="75">
        <f>H136</f>
        <v>493768</v>
      </c>
      <c r="I46" s="73"/>
      <c r="J46" s="75">
        <f>J136</f>
        <v>0</v>
      </c>
      <c r="K46" s="76"/>
      <c r="L46" s="75">
        <f t="shared" si="1"/>
        <v>976128</v>
      </c>
      <c r="M46" s="77"/>
      <c r="N46" s="65"/>
      <c r="O46" s="54"/>
      <c r="P46" s="53"/>
    </row>
    <row r="47" spans="1:16" ht="20.100000000000001" hidden="1" customHeight="1">
      <c r="A47" s="83" t="s">
        <v>279</v>
      </c>
      <c r="B47" s="73"/>
      <c r="C47" s="74"/>
      <c r="D47" s="73"/>
      <c r="E47" s="73"/>
      <c r="F47" s="75">
        <f>F143</f>
        <v>0</v>
      </c>
      <c r="G47" s="73"/>
      <c r="H47" s="75">
        <f>H143</f>
        <v>2920301</v>
      </c>
      <c r="I47" s="73"/>
      <c r="J47" s="75">
        <f>J143</f>
        <v>0</v>
      </c>
      <c r="K47" s="76"/>
      <c r="L47" s="75">
        <f t="shared" si="1"/>
        <v>2920301</v>
      </c>
      <c r="M47" s="77"/>
      <c r="N47" s="65"/>
      <c r="O47" s="54"/>
      <c r="P47" s="53"/>
    </row>
    <row r="48" spans="1:16" ht="20.100000000000001" hidden="1" customHeight="1">
      <c r="A48" s="80" t="s">
        <v>280</v>
      </c>
      <c r="B48" s="73"/>
      <c r="C48" s="74"/>
      <c r="D48" s="73"/>
      <c r="E48" s="73"/>
      <c r="F48" s="75">
        <f>F150</f>
        <v>2007845</v>
      </c>
      <c r="G48" s="73"/>
      <c r="H48" s="75">
        <f>H150</f>
        <v>3927495</v>
      </c>
      <c r="I48" s="73"/>
      <c r="J48" s="75">
        <f>J150</f>
        <v>5227995</v>
      </c>
      <c r="K48" s="76"/>
      <c r="L48" s="75">
        <f t="shared" si="1"/>
        <v>11163335</v>
      </c>
      <c r="M48" s="77"/>
      <c r="N48" s="65"/>
      <c r="O48" s="54"/>
      <c r="P48" s="53"/>
    </row>
    <row r="49" spans="1:259" ht="20.100000000000001" hidden="1" customHeight="1">
      <c r="A49" s="79" t="s">
        <v>281</v>
      </c>
      <c r="B49" s="73"/>
      <c r="C49" s="74"/>
      <c r="D49" s="73"/>
      <c r="E49" s="73"/>
      <c r="F49" s="75">
        <f>F169</f>
        <v>5088940</v>
      </c>
      <c r="G49" s="73"/>
      <c r="H49" s="75">
        <f>H169</f>
        <v>365126</v>
      </c>
      <c r="I49" s="73"/>
      <c r="J49" s="75">
        <f>J169</f>
        <v>140616</v>
      </c>
      <c r="K49" s="76"/>
      <c r="L49" s="75">
        <f t="shared" si="1"/>
        <v>5594682</v>
      </c>
      <c r="M49" s="77"/>
      <c r="N49" s="65"/>
      <c r="O49" s="54"/>
      <c r="P49" s="53"/>
    </row>
    <row r="50" spans="1:259" ht="20.100000000000001" hidden="1" customHeight="1">
      <c r="A50" s="80" t="s">
        <v>282</v>
      </c>
      <c r="B50" s="73"/>
      <c r="C50" s="74"/>
      <c r="D50" s="73"/>
      <c r="E50" s="73"/>
      <c r="F50" s="75">
        <f>F210</f>
        <v>1792840</v>
      </c>
      <c r="G50" s="73"/>
      <c r="H50" s="75">
        <f>H210</f>
        <v>5562103</v>
      </c>
      <c r="I50" s="73"/>
      <c r="J50" s="75">
        <f>J210</f>
        <v>166863</v>
      </c>
      <c r="K50" s="76"/>
      <c r="L50" s="75">
        <f t="shared" si="1"/>
        <v>7521806</v>
      </c>
      <c r="M50" s="86"/>
      <c r="N50" s="65"/>
      <c r="O50" s="54"/>
      <c r="P50" s="53"/>
    </row>
    <row r="51" spans="1:259" ht="20.100000000000001" hidden="1" customHeight="1">
      <c r="A51" s="80" t="s">
        <v>283</v>
      </c>
      <c r="B51" s="73"/>
      <c r="C51" s="74"/>
      <c r="D51" s="73"/>
      <c r="E51" s="73"/>
      <c r="F51" s="75">
        <f>F212</f>
        <v>0</v>
      </c>
      <c r="G51" s="73"/>
      <c r="H51" s="75">
        <f>H212</f>
        <v>0</v>
      </c>
      <c r="I51" s="73"/>
      <c r="J51" s="75">
        <f>J212</f>
        <v>6847680</v>
      </c>
      <c r="K51" s="76"/>
      <c r="L51" s="75">
        <f>F51+H51+J51</f>
        <v>6847680</v>
      </c>
      <c r="M51" s="86"/>
      <c r="N51" s="65"/>
      <c r="O51" s="54"/>
      <c r="P51" s="53"/>
    </row>
    <row r="52" spans="1:259" ht="20.100000000000001" hidden="1" customHeight="1">
      <c r="A52" s="87"/>
      <c r="B52" s="88"/>
      <c r="C52" s="87"/>
      <c r="D52" s="88"/>
      <c r="E52" s="88"/>
      <c r="F52" s="70"/>
      <c r="G52" s="88"/>
      <c r="H52" s="70"/>
      <c r="I52" s="88"/>
      <c r="J52" s="70"/>
      <c r="K52" s="76"/>
      <c r="L52" s="70"/>
      <c r="M52" s="89"/>
      <c r="N52" s="65"/>
      <c r="O52" s="54"/>
      <c r="P52" s="53"/>
    </row>
    <row r="53" spans="1:259" s="71" customFormat="1" ht="20.100000000000001" hidden="1" customHeight="1">
      <c r="A53" s="66" t="s">
        <v>284</v>
      </c>
      <c r="B53" s="67"/>
      <c r="C53" s="68"/>
      <c r="D53" s="67"/>
      <c r="E53" s="69"/>
      <c r="F53" s="69"/>
      <c r="G53" s="69"/>
      <c r="H53" s="69"/>
      <c r="I53" s="69"/>
      <c r="J53" s="69"/>
      <c r="K53" s="69"/>
      <c r="L53" s="69"/>
      <c r="M53" s="90"/>
      <c r="N53" s="65"/>
      <c r="O53" s="54"/>
      <c r="P53" s="53"/>
    </row>
    <row r="54" spans="1:259" ht="20.100000000000001" hidden="1" customHeight="1">
      <c r="A54" s="91" t="s">
        <v>285</v>
      </c>
      <c r="B54" s="88"/>
      <c r="C54" s="74">
        <v>1</v>
      </c>
      <c r="D54" s="81" t="s">
        <v>286</v>
      </c>
      <c r="E54" s="75"/>
      <c r="F54" s="70">
        <v>173450000</v>
      </c>
      <c r="G54" s="70"/>
      <c r="H54" s="70">
        <v>130430000</v>
      </c>
      <c r="I54" s="70"/>
      <c r="J54" s="70">
        <v>265120000</v>
      </c>
      <c r="K54" s="76"/>
      <c r="L54" s="70">
        <f>F54+H54+J54</f>
        <v>569000000</v>
      </c>
      <c r="M54" s="86" t="s">
        <v>287</v>
      </c>
      <c r="N54" s="65"/>
      <c r="O54" s="54"/>
      <c r="P54" s="53"/>
    </row>
    <row r="55" spans="1:259" ht="20.100000000000001" hidden="1" customHeight="1">
      <c r="A55" s="92"/>
      <c r="B55" s="93"/>
      <c r="C55" s="94"/>
      <c r="D55" s="93"/>
      <c r="E55" s="95"/>
      <c r="F55" s="96"/>
      <c r="G55" s="95"/>
      <c r="H55" s="96"/>
      <c r="I55" s="97"/>
      <c r="J55" s="98"/>
      <c r="K55" s="99"/>
      <c r="L55" s="98"/>
      <c r="M55" s="100"/>
      <c r="N55" s="65"/>
      <c r="O55" s="54"/>
      <c r="P55" s="53"/>
    </row>
    <row r="56" spans="1:259" ht="20.100000000000001" hidden="1" customHeight="1">
      <c r="A56" s="92"/>
      <c r="B56" s="93"/>
      <c r="C56" s="94"/>
      <c r="D56" s="93"/>
      <c r="E56" s="95"/>
      <c r="F56" s="96"/>
      <c r="G56" s="95"/>
      <c r="H56" s="96"/>
      <c r="I56" s="97"/>
      <c r="J56" s="98"/>
      <c r="K56" s="99"/>
      <c r="L56" s="98"/>
      <c r="M56" s="100"/>
      <c r="N56" s="65"/>
      <c r="O56" s="54"/>
      <c r="P56" s="53"/>
    </row>
    <row r="57" spans="1:259" ht="20.100000000000001" hidden="1" customHeight="1">
      <c r="A57" s="101"/>
      <c r="B57" s="81"/>
      <c r="C57" s="102"/>
      <c r="D57" s="81"/>
      <c r="E57" s="73"/>
      <c r="F57" s="103"/>
      <c r="G57" s="73"/>
      <c r="H57" s="103"/>
      <c r="I57" s="104"/>
      <c r="J57" s="105"/>
      <c r="K57" s="106"/>
      <c r="L57" s="105"/>
      <c r="M57" s="77"/>
      <c r="N57" s="65"/>
      <c r="O57" s="54"/>
      <c r="P57" s="53"/>
    </row>
    <row r="58" spans="1:259" ht="20.100000000000001" hidden="1" customHeight="1">
      <c r="A58" s="101"/>
      <c r="B58" s="81"/>
      <c r="C58" s="102"/>
      <c r="D58" s="81"/>
      <c r="E58" s="73"/>
      <c r="F58" s="103"/>
      <c r="G58" s="73"/>
      <c r="H58" s="103"/>
      <c r="I58" s="104"/>
      <c r="J58" s="105"/>
      <c r="K58" s="106"/>
      <c r="L58" s="105"/>
      <c r="M58" s="77"/>
      <c r="N58" s="65"/>
      <c r="O58" s="54"/>
      <c r="P58" s="53"/>
    </row>
    <row r="59" spans="1:259" ht="20.100000000000001" hidden="1" customHeight="1">
      <c r="A59" s="101"/>
      <c r="B59" s="81"/>
      <c r="C59" s="102"/>
      <c r="D59" s="81"/>
      <c r="E59" s="73"/>
      <c r="F59" s="103"/>
      <c r="G59" s="73"/>
      <c r="H59" s="103"/>
      <c r="I59" s="104"/>
      <c r="J59" s="105"/>
      <c r="K59" s="106"/>
      <c r="L59" s="105"/>
      <c r="M59" s="77"/>
      <c r="N59" s="65"/>
      <c r="O59" s="54"/>
      <c r="P59" s="53"/>
    </row>
    <row r="60" spans="1:259" ht="20.100000000000001" hidden="1" customHeight="1">
      <c r="A60" s="66" t="s">
        <v>288</v>
      </c>
      <c r="B60" s="44" t="s">
        <v>289</v>
      </c>
      <c r="C60" s="44"/>
      <c r="D60" s="43"/>
      <c r="E60" s="44"/>
      <c r="F60" s="44"/>
      <c r="G60" s="44"/>
      <c r="H60" s="44"/>
      <c r="I60" s="44"/>
      <c r="J60" s="44"/>
      <c r="K60" s="76"/>
      <c r="L60" s="44"/>
      <c r="M60" s="44"/>
      <c r="N60" s="65"/>
      <c r="O60" s="54"/>
      <c r="P60" s="53"/>
    </row>
    <row r="61" spans="1:259" s="108" customFormat="1" ht="20.100000000000001" customHeight="1">
      <c r="A61" s="25" t="s">
        <v>290</v>
      </c>
      <c r="B61" s="26"/>
      <c r="C61" s="26">
        <v>14</v>
      </c>
      <c r="D61" s="27" t="s">
        <v>291</v>
      </c>
      <c r="E61" s="26">
        <v>183</v>
      </c>
      <c r="F61" s="26">
        <f>INT(E61*$C61)</f>
        <v>2562</v>
      </c>
      <c r="G61" s="26">
        <v>10182</v>
      </c>
      <c r="H61" s="26">
        <f>INT(G61*C61)</f>
        <v>142548</v>
      </c>
      <c r="I61" s="26">
        <v>0</v>
      </c>
      <c r="J61" s="26">
        <f>INT(I61*C61)</f>
        <v>0</v>
      </c>
      <c r="K61" s="28">
        <f>E61+G61+I61</f>
        <v>10365</v>
      </c>
      <c r="L61" s="26">
        <f>+INT(H61+J61+F61)</f>
        <v>145110</v>
      </c>
      <c r="M61" s="53" t="s">
        <v>30</v>
      </c>
      <c r="N61" s="447">
        <f>ROUND(L61/$K$6,4)</f>
        <v>5.9999999999999995E-4</v>
      </c>
      <c r="O61" s="54"/>
      <c r="P61" s="53"/>
      <c r="Q61" s="107"/>
    </row>
    <row r="62" spans="1:259" s="111" customFormat="1" ht="20.100000000000001" hidden="1" customHeight="1">
      <c r="A62" s="109" t="s">
        <v>292</v>
      </c>
      <c r="B62" s="109"/>
      <c r="C62" s="110"/>
      <c r="D62" s="109"/>
      <c r="E62" s="110"/>
      <c r="F62" s="110">
        <f>F61</f>
        <v>2562</v>
      </c>
      <c r="G62" s="110"/>
      <c r="H62" s="110">
        <f>H61</f>
        <v>142548</v>
      </c>
      <c r="I62" s="110"/>
      <c r="J62" s="110">
        <f>J61</f>
        <v>0</v>
      </c>
      <c r="K62" s="28"/>
      <c r="L62" s="110">
        <f>+INT(H62+J62+F62)</f>
        <v>145110</v>
      </c>
      <c r="M62" s="110"/>
      <c r="N62" s="65"/>
      <c r="O62" s="54"/>
      <c r="P62" s="53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G62" s="108"/>
      <c r="CH62" s="108"/>
      <c r="CI62" s="108"/>
      <c r="CJ62" s="108"/>
      <c r="CK62" s="108"/>
      <c r="CL62" s="108"/>
      <c r="CM62" s="108"/>
      <c r="CN62" s="108"/>
      <c r="CO62" s="108"/>
      <c r="CP62" s="108"/>
      <c r="CQ62" s="108"/>
      <c r="CR62" s="108"/>
      <c r="CS62" s="108"/>
      <c r="CT62" s="108"/>
      <c r="CU62" s="108"/>
      <c r="CV62" s="108"/>
      <c r="CW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  <c r="DK62" s="108"/>
      <c r="DL62" s="108"/>
      <c r="DM62" s="108"/>
      <c r="DN62" s="108"/>
      <c r="DO62" s="108"/>
      <c r="DP62" s="108"/>
      <c r="DQ62" s="108"/>
      <c r="DR62" s="108"/>
      <c r="DS62" s="108"/>
      <c r="DT62" s="108"/>
      <c r="DU62" s="108"/>
      <c r="DV62" s="108"/>
      <c r="DW62" s="108"/>
      <c r="DX62" s="108"/>
      <c r="DY62" s="108"/>
      <c r="DZ62" s="108"/>
      <c r="EA62" s="108"/>
      <c r="EB62" s="108"/>
      <c r="EC62" s="108"/>
      <c r="ED62" s="108"/>
      <c r="EE62" s="108"/>
      <c r="EF62" s="108"/>
      <c r="EG62" s="108"/>
      <c r="EH62" s="108"/>
      <c r="EI62" s="108"/>
      <c r="EJ62" s="108"/>
      <c r="EK62" s="108"/>
      <c r="EL62" s="108"/>
      <c r="EM62" s="108"/>
      <c r="EN62" s="108"/>
      <c r="EO62" s="108"/>
      <c r="EP62" s="108"/>
      <c r="EQ62" s="108"/>
      <c r="ER62" s="108"/>
      <c r="ES62" s="108"/>
      <c r="ET62" s="108"/>
      <c r="EU62" s="108"/>
      <c r="EV62" s="108"/>
      <c r="EW62" s="108"/>
      <c r="EX62" s="108"/>
      <c r="EY62" s="108"/>
      <c r="EZ62" s="108"/>
      <c r="FA62" s="108"/>
      <c r="FB62" s="108"/>
      <c r="FC62" s="108"/>
      <c r="FD62" s="108"/>
      <c r="FE62" s="108"/>
      <c r="FF62" s="108"/>
      <c r="FG62" s="108"/>
      <c r="FH62" s="108"/>
      <c r="FI62" s="108"/>
      <c r="FJ62" s="108"/>
      <c r="FK62" s="108"/>
      <c r="FL62" s="108"/>
      <c r="FM62" s="108"/>
      <c r="FN62" s="108"/>
      <c r="FO62" s="108"/>
      <c r="FP62" s="108"/>
      <c r="FQ62" s="108"/>
      <c r="FR62" s="108"/>
      <c r="FS62" s="108"/>
      <c r="FT62" s="108"/>
      <c r="FU62" s="108"/>
      <c r="FV62" s="108"/>
      <c r="FW62" s="108"/>
      <c r="FX62" s="108"/>
      <c r="FY62" s="108"/>
      <c r="FZ62" s="108"/>
      <c r="GA62" s="108"/>
      <c r="GB62" s="108"/>
      <c r="GC62" s="108"/>
      <c r="GD62" s="108"/>
      <c r="GE62" s="108"/>
      <c r="GF62" s="108"/>
      <c r="GG62" s="108"/>
      <c r="GH62" s="108"/>
      <c r="GI62" s="108"/>
      <c r="GJ62" s="108"/>
      <c r="GK62" s="108"/>
      <c r="GL62" s="108"/>
      <c r="GM62" s="108"/>
      <c r="GN62" s="108"/>
      <c r="GO62" s="108"/>
      <c r="GP62" s="108"/>
      <c r="GQ62" s="108"/>
      <c r="GR62" s="108"/>
      <c r="GS62" s="108"/>
      <c r="GT62" s="108"/>
      <c r="GU62" s="108"/>
      <c r="GV62" s="108"/>
      <c r="GW62" s="108"/>
      <c r="GX62" s="108"/>
      <c r="GY62" s="108"/>
      <c r="GZ62" s="108"/>
      <c r="HA62" s="108"/>
      <c r="HB62" s="108"/>
      <c r="HC62" s="108"/>
      <c r="HD62" s="108"/>
      <c r="HE62" s="108"/>
      <c r="HF62" s="108"/>
      <c r="HG62" s="108"/>
      <c r="HH62" s="108"/>
      <c r="HI62" s="108"/>
      <c r="HJ62" s="108"/>
      <c r="HK62" s="108"/>
      <c r="HL62" s="108"/>
      <c r="HM62" s="108"/>
      <c r="HN62" s="108"/>
      <c r="HO62" s="108"/>
      <c r="HP62" s="108"/>
      <c r="HQ62" s="108"/>
      <c r="HR62" s="108"/>
      <c r="HS62" s="108"/>
      <c r="HT62" s="108"/>
      <c r="HU62" s="108"/>
      <c r="HV62" s="108"/>
      <c r="HW62" s="108"/>
      <c r="HX62" s="108"/>
      <c r="HY62" s="108"/>
      <c r="HZ62" s="108"/>
      <c r="IA62" s="108"/>
      <c r="IB62" s="108"/>
      <c r="IC62" s="108"/>
      <c r="ID62" s="108"/>
      <c r="IE62" s="108"/>
      <c r="IF62" s="108"/>
      <c r="IG62" s="108"/>
      <c r="IH62" s="108"/>
      <c r="II62" s="108"/>
      <c r="IJ62" s="108"/>
      <c r="IK62" s="108"/>
      <c r="IL62" s="108"/>
      <c r="IM62" s="108"/>
      <c r="IN62" s="108"/>
      <c r="IO62" s="108"/>
      <c r="IP62" s="108"/>
      <c r="IQ62" s="108"/>
      <c r="IR62" s="108"/>
      <c r="IS62" s="108"/>
      <c r="IT62" s="108"/>
      <c r="IU62" s="108"/>
      <c r="IV62" s="108"/>
      <c r="IW62" s="108"/>
      <c r="IX62" s="108"/>
      <c r="IY62" s="108"/>
    </row>
    <row r="63" spans="1:259" s="111" customFormat="1" ht="20.100000000000001" hidden="1" customHeight="1">
      <c r="A63" s="109"/>
      <c r="B63" s="109"/>
      <c r="C63" s="110"/>
      <c r="D63" s="109"/>
      <c r="E63" s="110"/>
      <c r="F63" s="110"/>
      <c r="G63" s="110"/>
      <c r="H63" s="110"/>
      <c r="I63" s="110"/>
      <c r="J63" s="110"/>
      <c r="K63" s="28"/>
      <c r="L63" s="110"/>
      <c r="M63" s="110"/>
      <c r="N63" s="65"/>
      <c r="O63" s="54"/>
      <c r="P63" s="53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  <c r="DK63" s="108"/>
      <c r="DL63" s="108"/>
      <c r="DM63" s="108"/>
      <c r="DN63" s="108"/>
      <c r="DO63" s="108"/>
      <c r="DP63" s="108"/>
      <c r="DQ63" s="108"/>
      <c r="DR63" s="108"/>
      <c r="DS63" s="108"/>
      <c r="DT63" s="108"/>
      <c r="DU63" s="108"/>
      <c r="DV63" s="108"/>
      <c r="DW63" s="108"/>
      <c r="DX63" s="108"/>
      <c r="DY63" s="108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08"/>
      <c r="EK63" s="108"/>
      <c r="EL63" s="108"/>
      <c r="EM63" s="108"/>
      <c r="EN63" s="108"/>
      <c r="EO63" s="108"/>
      <c r="EP63" s="108"/>
      <c r="EQ63" s="108"/>
      <c r="ER63" s="108"/>
      <c r="ES63" s="108"/>
      <c r="ET63" s="108"/>
      <c r="EU63" s="108"/>
      <c r="EV63" s="108"/>
      <c r="EW63" s="108"/>
      <c r="EX63" s="108"/>
      <c r="EY63" s="108"/>
      <c r="EZ63" s="108"/>
      <c r="FA63" s="108"/>
      <c r="FB63" s="108"/>
      <c r="FC63" s="108"/>
      <c r="FD63" s="108"/>
      <c r="FE63" s="108"/>
      <c r="FF63" s="108"/>
      <c r="FG63" s="108"/>
      <c r="FH63" s="108"/>
      <c r="FI63" s="108"/>
      <c r="FJ63" s="108"/>
      <c r="FK63" s="108"/>
      <c r="FL63" s="108"/>
      <c r="FM63" s="108"/>
      <c r="FN63" s="108"/>
      <c r="FO63" s="108"/>
      <c r="FP63" s="108"/>
      <c r="FQ63" s="108"/>
      <c r="FR63" s="108"/>
      <c r="FS63" s="108"/>
      <c r="FT63" s="108"/>
      <c r="FU63" s="108"/>
      <c r="FV63" s="108"/>
      <c r="FW63" s="108"/>
      <c r="FX63" s="108"/>
      <c r="FY63" s="108"/>
      <c r="FZ63" s="108"/>
      <c r="GA63" s="108"/>
      <c r="GB63" s="108"/>
      <c r="GC63" s="108"/>
      <c r="GD63" s="108"/>
      <c r="GE63" s="108"/>
      <c r="GF63" s="108"/>
      <c r="GG63" s="108"/>
      <c r="GH63" s="108"/>
      <c r="GI63" s="108"/>
      <c r="GJ63" s="108"/>
      <c r="GK63" s="108"/>
      <c r="GL63" s="108"/>
      <c r="GM63" s="108"/>
      <c r="GN63" s="108"/>
      <c r="GO63" s="108"/>
      <c r="GP63" s="108"/>
      <c r="GQ63" s="108"/>
      <c r="GR63" s="108"/>
      <c r="GS63" s="108"/>
      <c r="GT63" s="108"/>
      <c r="GU63" s="108"/>
      <c r="GV63" s="108"/>
      <c r="GW63" s="108"/>
      <c r="GX63" s="108"/>
      <c r="GY63" s="108"/>
      <c r="GZ63" s="108"/>
      <c r="HA63" s="108"/>
      <c r="HB63" s="108"/>
      <c r="HC63" s="108"/>
      <c r="HD63" s="108"/>
      <c r="HE63" s="108"/>
      <c r="HF63" s="108"/>
      <c r="HG63" s="108"/>
      <c r="HH63" s="108"/>
      <c r="HI63" s="108"/>
      <c r="HJ63" s="108"/>
      <c r="HK63" s="108"/>
      <c r="HL63" s="108"/>
      <c r="HM63" s="108"/>
      <c r="HN63" s="108"/>
      <c r="HO63" s="108"/>
      <c r="HP63" s="108"/>
      <c r="HQ63" s="108"/>
      <c r="HR63" s="108"/>
      <c r="HS63" s="108"/>
      <c r="HT63" s="108"/>
      <c r="HU63" s="108"/>
      <c r="HV63" s="108"/>
      <c r="HW63" s="108"/>
      <c r="HX63" s="108"/>
      <c r="HY63" s="108"/>
      <c r="HZ63" s="108"/>
      <c r="IA63" s="108"/>
      <c r="IB63" s="108"/>
      <c r="IC63" s="108"/>
      <c r="ID63" s="108"/>
      <c r="IE63" s="108"/>
      <c r="IF63" s="108"/>
      <c r="IG63" s="108"/>
      <c r="IH63" s="108"/>
      <c r="II63" s="108"/>
      <c r="IJ63" s="108"/>
      <c r="IK63" s="108"/>
      <c r="IL63" s="108"/>
      <c r="IM63" s="108"/>
      <c r="IN63" s="108"/>
      <c r="IO63" s="108"/>
      <c r="IP63" s="108"/>
      <c r="IQ63" s="108"/>
      <c r="IR63" s="108"/>
      <c r="IS63" s="108"/>
      <c r="IT63" s="108"/>
      <c r="IU63" s="108"/>
      <c r="IV63" s="108"/>
      <c r="IW63" s="108"/>
      <c r="IX63" s="108"/>
      <c r="IY63" s="108"/>
    </row>
    <row r="64" spans="1:259" s="112" customFormat="1" ht="26.25" customHeight="1">
      <c r="A64" s="29" t="s">
        <v>293</v>
      </c>
      <c r="B64" s="25"/>
      <c r="C64" s="30">
        <v>35</v>
      </c>
      <c r="D64" s="27" t="s">
        <v>42</v>
      </c>
      <c r="E64" s="26">
        <v>733</v>
      </c>
      <c r="F64" s="26">
        <f>INT(E64*$C64)</f>
        <v>25655</v>
      </c>
      <c r="G64" s="26">
        <v>40733</v>
      </c>
      <c r="H64" s="26">
        <f>INT(C64*G64)</f>
        <v>1425655</v>
      </c>
      <c r="I64" s="26">
        <v>0</v>
      </c>
      <c r="J64" s="26">
        <f>INT(I64*C64)</f>
        <v>0</v>
      </c>
      <c r="K64" s="28">
        <f>E64+G64+I64</f>
        <v>41466</v>
      </c>
      <c r="L64" s="26">
        <f>+INT(H64+J64+F64)</f>
        <v>1451310</v>
      </c>
      <c r="M64" s="53" t="s">
        <v>30</v>
      </c>
      <c r="N64" s="447">
        <f>ROUND(L64/$K$6,4)</f>
        <v>5.7999999999999996E-3</v>
      </c>
      <c r="O64" s="54"/>
      <c r="P64" s="53"/>
      <c r="Q64" s="107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  <c r="IU64" s="78"/>
      <c r="IV64" s="78"/>
      <c r="IW64" s="78"/>
      <c r="IX64" s="78"/>
      <c r="IY64" s="78"/>
    </row>
    <row r="65" spans="1:259" s="113" customFormat="1" ht="20.100000000000001" hidden="1" customHeight="1">
      <c r="A65" s="109" t="s">
        <v>227</v>
      </c>
      <c r="B65" s="109"/>
      <c r="C65" s="109"/>
      <c r="D65" s="109"/>
      <c r="E65" s="110"/>
      <c r="F65" s="110">
        <f>F64</f>
        <v>25655</v>
      </c>
      <c r="G65" s="110"/>
      <c r="H65" s="110">
        <f>H64</f>
        <v>1425655</v>
      </c>
      <c r="I65" s="110"/>
      <c r="J65" s="110">
        <f>J64</f>
        <v>0</v>
      </c>
      <c r="K65" s="28"/>
      <c r="L65" s="110">
        <f>+INT(H65+J65+F65)</f>
        <v>1451310</v>
      </c>
      <c r="M65" s="110"/>
      <c r="N65" s="65"/>
      <c r="O65" s="54"/>
      <c r="P65" s="53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  <c r="IU65" s="78"/>
      <c r="IV65" s="78"/>
      <c r="IW65" s="78"/>
      <c r="IX65" s="78"/>
      <c r="IY65" s="78"/>
    </row>
    <row r="66" spans="1:259" s="113" customFormat="1" ht="20.100000000000001" hidden="1" customHeight="1">
      <c r="A66" s="109"/>
      <c r="B66" s="109"/>
      <c r="C66" s="109"/>
      <c r="D66" s="109"/>
      <c r="E66" s="110"/>
      <c r="F66" s="110"/>
      <c r="G66" s="110"/>
      <c r="H66" s="110"/>
      <c r="I66" s="110"/>
      <c r="J66" s="110"/>
      <c r="K66" s="28"/>
      <c r="L66" s="110"/>
      <c r="M66" s="110"/>
      <c r="N66" s="65"/>
      <c r="O66" s="54"/>
      <c r="P66" s="53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  <c r="IU66" s="78"/>
      <c r="IV66" s="78"/>
      <c r="IW66" s="78"/>
      <c r="IX66" s="78"/>
      <c r="IY66" s="78"/>
    </row>
    <row r="67" spans="1:259" s="115" customFormat="1" ht="20.100000000000001" hidden="1" customHeight="1">
      <c r="A67" s="25" t="s">
        <v>228</v>
      </c>
      <c r="B67" s="27"/>
      <c r="C67" s="27">
        <v>1</v>
      </c>
      <c r="D67" s="27" t="s">
        <v>58</v>
      </c>
      <c r="E67" s="26"/>
      <c r="F67" s="110">
        <f>F74</f>
        <v>281787</v>
      </c>
      <c r="G67" s="26"/>
      <c r="H67" s="110">
        <f>H74</f>
        <v>14859531</v>
      </c>
      <c r="I67" s="110"/>
      <c r="J67" s="110">
        <f>J74</f>
        <v>0</v>
      </c>
      <c r="K67" s="114"/>
      <c r="L67" s="110">
        <f>L74</f>
        <v>15141318</v>
      </c>
      <c r="M67" s="26"/>
      <c r="N67" s="65"/>
      <c r="O67" s="54"/>
      <c r="P67" s="53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08"/>
      <c r="BS67" s="108"/>
      <c r="BT67" s="108"/>
      <c r="BU67" s="108"/>
      <c r="BV67" s="108"/>
      <c r="BW67" s="108"/>
      <c r="BX67" s="108"/>
      <c r="BY67" s="108"/>
      <c r="BZ67" s="108"/>
      <c r="CA67" s="108"/>
      <c r="CB67" s="108"/>
      <c r="CC67" s="108"/>
      <c r="CD67" s="108"/>
      <c r="CE67" s="108"/>
      <c r="CF67" s="108"/>
      <c r="CG67" s="108"/>
      <c r="CH67" s="108"/>
      <c r="CI67" s="108"/>
      <c r="CJ67" s="108"/>
      <c r="CK67" s="108"/>
      <c r="CL67" s="108"/>
      <c r="CM67" s="108"/>
      <c r="CN67" s="108"/>
      <c r="CO67" s="108"/>
      <c r="CP67" s="108"/>
      <c r="CQ67" s="108"/>
      <c r="CR67" s="108"/>
      <c r="CS67" s="108"/>
      <c r="CT67" s="108"/>
      <c r="CU67" s="108"/>
      <c r="CV67" s="108"/>
      <c r="CW67" s="108"/>
      <c r="CX67" s="108"/>
      <c r="CY67" s="108"/>
      <c r="CZ67" s="108"/>
      <c r="DA67" s="108"/>
      <c r="DB67" s="108"/>
      <c r="DC67" s="108"/>
      <c r="DD67" s="108"/>
      <c r="DE67" s="108"/>
      <c r="DF67" s="108"/>
      <c r="DG67" s="108"/>
      <c r="DH67" s="108"/>
      <c r="DI67" s="108"/>
      <c r="DJ67" s="108"/>
      <c r="DK67" s="108"/>
      <c r="DL67" s="108"/>
      <c r="DM67" s="108"/>
      <c r="DN67" s="108"/>
      <c r="DO67" s="108"/>
      <c r="DP67" s="108"/>
      <c r="DQ67" s="108"/>
      <c r="DR67" s="108"/>
      <c r="DS67" s="108"/>
      <c r="DT67" s="108"/>
      <c r="DU67" s="108"/>
      <c r="DV67" s="108"/>
      <c r="DW67" s="108"/>
      <c r="DX67" s="108"/>
      <c r="DY67" s="108"/>
      <c r="DZ67" s="108"/>
      <c r="EA67" s="108"/>
      <c r="EB67" s="108"/>
      <c r="EC67" s="108"/>
      <c r="ED67" s="108"/>
      <c r="EE67" s="108"/>
      <c r="EF67" s="108"/>
      <c r="EG67" s="108"/>
      <c r="EH67" s="108"/>
      <c r="EI67" s="108"/>
      <c r="EJ67" s="108"/>
      <c r="EK67" s="108"/>
      <c r="EL67" s="108"/>
      <c r="EM67" s="108"/>
      <c r="EN67" s="108"/>
      <c r="EO67" s="108"/>
      <c r="EP67" s="108"/>
      <c r="EQ67" s="108"/>
      <c r="ER67" s="108"/>
      <c r="ES67" s="108"/>
      <c r="ET67" s="108"/>
      <c r="EU67" s="108"/>
      <c r="EV67" s="108"/>
      <c r="EW67" s="108"/>
      <c r="EX67" s="108"/>
      <c r="EY67" s="108"/>
      <c r="EZ67" s="108"/>
      <c r="FA67" s="108"/>
      <c r="FB67" s="108"/>
      <c r="FC67" s="108"/>
      <c r="FD67" s="108"/>
      <c r="FE67" s="108"/>
      <c r="FF67" s="108"/>
      <c r="FG67" s="108"/>
      <c r="FH67" s="108"/>
      <c r="FI67" s="108"/>
      <c r="FJ67" s="108"/>
      <c r="FK67" s="108"/>
      <c r="FL67" s="108"/>
      <c r="FM67" s="108"/>
      <c r="FN67" s="108"/>
      <c r="FO67" s="108"/>
      <c r="FP67" s="108"/>
      <c r="FQ67" s="108"/>
      <c r="FR67" s="108"/>
      <c r="FS67" s="108"/>
      <c r="FT67" s="108"/>
      <c r="FU67" s="108"/>
      <c r="FV67" s="108"/>
      <c r="FW67" s="108"/>
      <c r="FX67" s="108"/>
      <c r="FY67" s="108"/>
      <c r="FZ67" s="108"/>
      <c r="GA67" s="108"/>
      <c r="GB67" s="108"/>
      <c r="GC67" s="108"/>
      <c r="GD67" s="108"/>
      <c r="GE67" s="108"/>
      <c r="GF67" s="108"/>
      <c r="GG67" s="108"/>
      <c r="GH67" s="108"/>
      <c r="GI67" s="108"/>
      <c r="GJ67" s="108"/>
      <c r="GK67" s="108"/>
      <c r="GL67" s="108"/>
      <c r="GM67" s="108"/>
      <c r="GN67" s="108"/>
      <c r="GO67" s="108"/>
      <c r="GP67" s="108"/>
      <c r="GQ67" s="108"/>
      <c r="GR67" s="108"/>
      <c r="GS67" s="108"/>
      <c r="GT67" s="108"/>
      <c r="GU67" s="108"/>
      <c r="GV67" s="108"/>
      <c r="GW67" s="108"/>
      <c r="GX67" s="108"/>
      <c r="GY67" s="108"/>
      <c r="GZ67" s="108"/>
      <c r="HA67" s="108"/>
      <c r="HB67" s="108"/>
      <c r="HC67" s="108"/>
      <c r="HD67" s="108"/>
      <c r="HE67" s="108"/>
      <c r="HF67" s="108"/>
      <c r="HG67" s="108"/>
      <c r="HH67" s="108"/>
      <c r="HI67" s="108"/>
      <c r="HJ67" s="108"/>
      <c r="HK67" s="108"/>
      <c r="HL67" s="108"/>
      <c r="HM67" s="108"/>
      <c r="HN67" s="108"/>
      <c r="HO67" s="108"/>
      <c r="HP67" s="108"/>
      <c r="HQ67" s="108"/>
      <c r="HR67" s="108"/>
      <c r="HS67" s="108"/>
      <c r="HT67" s="108"/>
      <c r="HU67" s="108"/>
      <c r="HV67" s="108"/>
      <c r="HW67" s="108"/>
      <c r="HX67" s="108"/>
      <c r="HY67" s="108"/>
      <c r="HZ67" s="108"/>
      <c r="IA67" s="108"/>
      <c r="IB67" s="108"/>
      <c r="IC67" s="108"/>
      <c r="ID67" s="108"/>
      <c r="IE67" s="108"/>
      <c r="IF67" s="108"/>
      <c r="IG67" s="108"/>
      <c r="IH67" s="108"/>
      <c r="II67" s="108"/>
      <c r="IJ67" s="108"/>
      <c r="IK67" s="108"/>
      <c r="IL67" s="108"/>
      <c r="IM67" s="108"/>
      <c r="IN67" s="108"/>
      <c r="IO67" s="108"/>
      <c r="IP67" s="108"/>
      <c r="IQ67" s="108"/>
      <c r="IR67" s="108"/>
      <c r="IS67" s="108"/>
      <c r="IT67" s="108"/>
      <c r="IU67" s="108"/>
      <c r="IV67" s="108"/>
      <c r="IW67" s="108"/>
      <c r="IX67" s="108"/>
      <c r="IY67" s="108"/>
    </row>
    <row r="68" spans="1:259" s="108" customFormat="1" ht="20.100000000000001" customHeight="1">
      <c r="A68" s="27" t="s">
        <v>294</v>
      </c>
      <c r="B68" s="27" t="s">
        <v>295</v>
      </c>
      <c r="C68" s="27">
        <v>136</v>
      </c>
      <c r="D68" s="27" t="s">
        <v>296</v>
      </c>
      <c r="E68" s="26">
        <v>733</v>
      </c>
      <c r="F68" s="26">
        <f t="shared" ref="F68:F73" si="2">INT(E68*$C68)</f>
        <v>99688</v>
      </c>
      <c r="G68" s="26">
        <v>40733</v>
      </c>
      <c r="H68" s="26">
        <f t="shared" ref="H68:H73" si="3">INT(C68*G68)</f>
        <v>5539688</v>
      </c>
      <c r="I68" s="26">
        <v>0</v>
      </c>
      <c r="J68" s="26">
        <f t="shared" ref="J68:J73" si="4">INT(I68*C68)</f>
        <v>0</v>
      </c>
      <c r="K68" s="28">
        <f t="shared" ref="K68:K73" si="5">E68+G68+I68</f>
        <v>41466</v>
      </c>
      <c r="L68" s="26">
        <f t="shared" ref="L68:L73" si="6">+INT(H68+J68+F68)</f>
        <v>5639376</v>
      </c>
      <c r="M68" s="53" t="s">
        <v>30</v>
      </c>
      <c r="N68" s="447">
        <f t="shared" ref="N68:N73" si="7">ROUND(L68/$K$6,4)</f>
        <v>2.24E-2</v>
      </c>
      <c r="O68" s="54"/>
      <c r="P68" s="53"/>
      <c r="Q68" s="107"/>
    </row>
    <row r="69" spans="1:259" s="115" customFormat="1" ht="20.100000000000001" customHeight="1">
      <c r="A69" s="27" t="s">
        <v>297</v>
      </c>
      <c r="B69" s="27" t="s">
        <v>298</v>
      </c>
      <c r="C69" s="27">
        <v>56</v>
      </c>
      <c r="D69" s="27" t="s">
        <v>42</v>
      </c>
      <c r="E69" s="26">
        <v>483</v>
      </c>
      <c r="F69" s="26">
        <f t="shared" si="2"/>
        <v>27048</v>
      </c>
      <c r="G69" s="26">
        <v>26865</v>
      </c>
      <c r="H69" s="26">
        <f t="shared" si="3"/>
        <v>1504440</v>
      </c>
      <c r="I69" s="26">
        <v>0</v>
      </c>
      <c r="J69" s="26">
        <f t="shared" si="4"/>
        <v>0</v>
      </c>
      <c r="K69" s="28">
        <f t="shared" si="5"/>
        <v>27348</v>
      </c>
      <c r="L69" s="26">
        <f t="shared" si="6"/>
        <v>1531488</v>
      </c>
      <c r="M69" s="53" t="s">
        <v>30</v>
      </c>
      <c r="N69" s="447">
        <f t="shared" si="7"/>
        <v>6.1000000000000004E-3</v>
      </c>
      <c r="O69" s="54"/>
      <c r="P69" s="53"/>
      <c r="Q69" s="107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08"/>
      <c r="BS69" s="108"/>
      <c r="BT69" s="108"/>
      <c r="BU69" s="108"/>
      <c r="BV69" s="108"/>
      <c r="BW69" s="108"/>
      <c r="BX69" s="108"/>
      <c r="BY69" s="108"/>
      <c r="BZ69" s="108"/>
      <c r="CA69" s="108"/>
      <c r="CB69" s="108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108"/>
      <c r="DJ69" s="108"/>
      <c r="DK69" s="108"/>
      <c r="DL69" s="108"/>
      <c r="DM69" s="108"/>
      <c r="DN69" s="108"/>
      <c r="DO69" s="108"/>
      <c r="DP69" s="108"/>
      <c r="DQ69" s="108"/>
      <c r="DR69" s="108"/>
      <c r="DS69" s="108"/>
      <c r="DT69" s="108"/>
      <c r="DU69" s="108"/>
      <c r="DV69" s="108"/>
      <c r="DW69" s="108"/>
      <c r="DX69" s="108"/>
      <c r="DY69" s="108"/>
      <c r="DZ69" s="108"/>
      <c r="EA69" s="108"/>
      <c r="EB69" s="108"/>
      <c r="EC69" s="108"/>
      <c r="ED69" s="108"/>
      <c r="EE69" s="108"/>
      <c r="EF69" s="108"/>
      <c r="EG69" s="108"/>
      <c r="EH69" s="108"/>
      <c r="EI69" s="108"/>
      <c r="EJ69" s="108"/>
      <c r="EK69" s="108"/>
      <c r="EL69" s="108"/>
      <c r="EM69" s="108"/>
      <c r="EN69" s="108"/>
      <c r="EO69" s="108"/>
      <c r="EP69" s="108"/>
      <c r="EQ69" s="108"/>
      <c r="ER69" s="108"/>
      <c r="ES69" s="108"/>
      <c r="ET69" s="108"/>
      <c r="EU69" s="108"/>
      <c r="EV69" s="108"/>
      <c r="EW69" s="108"/>
      <c r="EX69" s="108"/>
      <c r="EY69" s="108"/>
      <c r="EZ69" s="108"/>
      <c r="FA69" s="108"/>
      <c r="FB69" s="108"/>
      <c r="FC69" s="108"/>
      <c r="FD69" s="108"/>
      <c r="FE69" s="108"/>
      <c r="FF69" s="108"/>
      <c r="FG69" s="108"/>
      <c r="FH69" s="108"/>
      <c r="FI69" s="108"/>
      <c r="FJ69" s="108"/>
      <c r="FK69" s="108"/>
      <c r="FL69" s="108"/>
      <c r="FM69" s="108"/>
      <c r="FN69" s="108"/>
      <c r="FO69" s="108"/>
      <c r="FP69" s="108"/>
      <c r="FQ69" s="108"/>
      <c r="FR69" s="108"/>
      <c r="FS69" s="108"/>
      <c r="FT69" s="108"/>
      <c r="FU69" s="108"/>
      <c r="FV69" s="108"/>
      <c r="FW69" s="108"/>
      <c r="FX69" s="108"/>
      <c r="FY69" s="108"/>
      <c r="FZ69" s="108"/>
      <c r="GA69" s="108"/>
      <c r="GB69" s="108"/>
      <c r="GC69" s="108"/>
      <c r="GD69" s="108"/>
      <c r="GE69" s="108"/>
      <c r="GF69" s="108"/>
      <c r="GG69" s="108"/>
      <c r="GH69" s="108"/>
      <c r="GI69" s="108"/>
      <c r="GJ69" s="108"/>
      <c r="GK69" s="108"/>
      <c r="GL69" s="108"/>
      <c r="GM69" s="108"/>
      <c r="GN69" s="108"/>
      <c r="GO69" s="108"/>
      <c r="GP69" s="108"/>
      <c r="GQ69" s="108"/>
      <c r="GR69" s="108"/>
      <c r="GS69" s="108"/>
      <c r="GT69" s="108"/>
      <c r="GU69" s="108"/>
      <c r="GV69" s="108"/>
      <c r="GW69" s="108"/>
      <c r="GX69" s="108"/>
      <c r="GY69" s="108"/>
      <c r="GZ69" s="108"/>
      <c r="HA69" s="108"/>
      <c r="HB69" s="108"/>
      <c r="HC69" s="108"/>
      <c r="HD69" s="108"/>
      <c r="HE69" s="108"/>
      <c r="HF69" s="108"/>
      <c r="HG69" s="108"/>
      <c r="HH69" s="108"/>
      <c r="HI69" s="108"/>
      <c r="HJ69" s="108"/>
      <c r="HK69" s="108"/>
      <c r="HL69" s="108"/>
      <c r="HM69" s="108"/>
      <c r="HN69" s="108"/>
      <c r="HO69" s="108"/>
      <c r="HP69" s="108"/>
      <c r="HQ69" s="108"/>
      <c r="HR69" s="108"/>
      <c r="HS69" s="108"/>
      <c r="HT69" s="108"/>
      <c r="HU69" s="108"/>
      <c r="HV69" s="108"/>
      <c r="HW69" s="108"/>
      <c r="HX69" s="108"/>
      <c r="HY69" s="108"/>
      <c r="HZ69" s="108"/>
      <c r="IA69" s="108"/>
      <c r="IB69" s="108"/>
      <c r="IC69" s="108"/>
      <c r="ID69" s="108"/>
      <c r="IE69" s="108"/>
      <c r="IF69" s="108"/>
      <c r="IG69" s="108"/>
      <c r="IH69" s="108"/>
      <c r="II69" s="108"/>
      <c r="IJ69" s="108"/>
      <c r="IK69" s="108"/>
      <c r="IL69" s="108"/>
      <c r="IM69" s="108"/>
      <c r="IN69" s="108"/>
      <c r="IO69" s="108"/>
      <c r="IP69" s="108"/>
      <c r="IQ69" s="108"/>
      <c r="IR69" s="108"/>
      <c r="IS69" s="108"/>
      <c r="IT69" s="108"/>
      <c r="IU69" s="108"/>
      <c r="IV69" s="108"/>
      <c r="IW69" s="108"/>
      <c r="IX69" s="108"/>
      <c r="IY69" s="108"/>
    </row>
    <row r="70" spans="1:259" s="108" customFormat="1" ht="20.100000000000001" customHeight="1">
      <c r="A70" s="27" t="s">
        <v>48</v>
      </c>
      <c r="B70" s="27" t="s">
        <v>49</v>
      </c>
      <c r="C70" s="27">
        <v>6</v>
      </c>
      <c r="D70" s="27" t="s">
        <v>299</v>
      </c>
      <c r="E70" s="26">
        <v>946</v>
      </c>
      <c r="F70" s="26">
        <f t="shared" si="2"/>
        <v>5676</v>
      </c>
      <c r="G70" s="26">
        <v>47332</v>
      </c>
      <c r="H70" s="26">
        <f t="shared" si="3"/>
        <v>283992</v>
      </c>
      <c r="I70" s="26">
        <v>0</v>
      </c>
      <c r="J70" s="26">
        <f t="shared" si="4"/>
        <v>0</v>
      </c>
      <c r="K70" s="28">
        <f t="shared" si="5"/>
        <v>48278</v>
      </c>
      <c r="L70" s="26">
        <f t="shared" si="6"/>
        <v>289668</v>
      </c>
      <c r="M70" s="53" t="s">
        <v>30</v>
      </c>
      <c r="N70" s="447">
        <f t="shared" si="7"/>
        <v>1.1999999999999999E-3</v>
      </c>
      <c r="O70" s="54"/>
      <c r="P70" s="53"/>
      <c r="Q70" s="107"/>
    </row>
    <row r="71" spans="1:259" s="115" customFormat="1" ht="20.100000000000001" customHeight="1">
      <c r="A71" s="27" t="s">
        <v>300</v>
      </c>
      <c r="B71" s="27" t="s">
        <v>301</v>
      </c>
      <c r="C71" s="27">
        <v>11</v>
      </c>
      <c r="D71" s="27" t="s">
        <v>302</v>
      </c>
      <c r="E71" s="26">
        <v>937</v>
      </c>
      <c r="F71" s="26">
        <f t="shared" si="2"/>
        <v>10307</v>
      </c>
      <c r="G71" s="26">
        <v>52065</v>
      </c>
      <c r="H71" s="26">
        <f t="shared" si="3"/>
        <v>572715</v>
      </c>
      <c r="I71" s="26">
        <v>0</v>
      </c>
      <c r="J71" s="26">
        <f t="shared" si="4"/>
        <v>0</v>
      </c>
      <c r="K71" s="28">
        <f t="shared" si="5"/>
        <v>53002</v>
      </c>
      <c r="L71" s="26">
        <f t="shared" si="6"/>
        <v>583022</v>
      </c>
      <c r="M71" s="53" t="s">
        <v>30</v>
      </c>
      <c r="N71" s="447">
        <f t="shared" si="7"/>
        <v>2.3E-3</v>
      </c>
      <c r="O71" s="54"/>
      <c r="P71" s="53"/>
      <c r="Q71" s="107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108"/>
      <c r="CD71" s="108"/>
      <c r="CE71" s="108"/>
      <c r="CF71" s="108"/>
      <c r="CG71" s="108"/>
      <c r="CH71" s="108"/>
      <c r="CI71" s="108"/>
      <c r="CJ71" s="108"/>
      <c r="CK71" s="108"/>
      <c r="CL71" s="108"/>
      <c r="CM71" s="108"/>
      <c r="CN71" s="108"/>
      <c r="CO71" s="108"/>
      <c r="CP71" s="108"/>
      <c r="CQ71" s="108"/>
      <c r="CR71" s="108"/>
      <c r="CS71" s="108"/>
      <c r="CT71" s="108"/>
      <c r="CU71" s="108"/>
      <c r="CV71" s="108"/>
      <c r="CW71" s="108"/>
      <c r="CX71" s="108"/>
      <c r="CY71" s="108"/>
      <c r="CZ71" s="108"/>
      <c r="DA71" s="108"/>
      <c r="DB71" s="108"/>
      <c r="DC71" s="108"/>
      <c r="DD71" s="108"/>
      <c r="DE71" s="108"/>
      <c r="DF71" s="108"/>
      <c r="DG71" s="108"/>
      <c r="DH71" s="108"/>
      <c r="DI71" s="108"/>
      <c r="DJ71" s="108"/>
      <c r="DK71" s="108"/>
      <c r="DL71" s="108"/>
      <c r="DM71" s="108"/>
      <c r="DN71" s="108"/>
      <c r="DO71" s="108"/>
      <c r="DP71" s="108"/>
      <c r="DQ71" s="108"/>
      <c r="DR71" s="108"/>
      <c r="DS71" s="108"/>
      <c r="DT71" s="108"/>
      <c r="DU71" s="108"/>
      <c r="DV71" s="108"/>
      <c r="DW71" s="108"/>
      <c r="DX71" s="108"/>
      <c r="DY71" s="108"/>
      <c r="DZ71" s="108"/>
      <c r="EA71" s="108"/>
      <c r="EB71" s="108"/>
      <c r="EC71" s="108"/>
      <c r="ED71" s="108"/>
      <c r="EE71" s="108"/>
      <c r="EF71" s="108"/>
      <c r="EG71" s="108"/>
      <c r="EH71" s="108"/>
      <c r="EI71" s="108"/>
      <c r="EJ71" s="108"/>
      <c r="EK71" s="108"/>
      <c r="EL71" s="108"/>
      <c r="EM71" s="108"/>
      <c r="EN71" s="108"/>
      <c r="EO71" s="108"/>
      <c r="EP71" s="108"/>
      <c r="EQ71" s="108"/>
      <c r="ER71" s="108"/>
      <c r="ES71" s="108"/>
      <c r="ET71" s="108"/>
      <c r="EU71" s="108"/>
      <c r="EV71" s="108"/>
      <c r="EW71" s="108"/>
      <c r="EX71" s="108"/>
      <c r="EY71" s="108"/>
      <c r="EZ71" s="108"/>
      <c r="FA71" s="108"/>
      <c r="FB71" s="108"/>
      <c r="FC71" s="108"/>
      <c r="FD71" s="108"/>
      <c r="FE71" s="108"/>
      <c r="FF71" s="108"/>
      <c r="FG71" s="108"/>
      <c r="FH71" s="108"/>
      <c r="FI71" s="108"/>
      <c r="FJ71" s="108"/>
      <c r="FK71" s="108"/>
      <c r="FL71" s="108"/>
      <c r="FM71" s="108"/>
      <c r="FN71" s="108"/>
      <c r="FO71" s="108"/>
      <c r="FP71" s="108"/>
      <c r="FQ71" s="108"/>
      <c r="FR71" s="108"/>
      <c r="FS71" s="108"/>
      <c r="FT71" s="108"/>
      <c r="FU71" s="108"/>
      <c r="FV71" s="108"/>
      <c r="FW71" s="108"/>
      <c r="FX71" s="108"/>
      <c r="FY71" s="108"/>
      <c r="FZ71" s="108"/>
      <c r="GA71" s="108"/>
      <c r="GB71" s="108"/>
      <c r="GC71" s="108"/>
      <c r="GD71" s="108"/>
      <c r="GE71" s="108"/>
      <c r="GF71" s="108"/>
      <c r="GG71" s="108"/>
      <c r="GH71" s="108"/>
      <c r="GI71" s="108"/>
      <c r="GJ71" s="108"/>
      <c r="GK71" s="108"/>
      <c r="GL71" s="108"/>
      <c r="GM71" s="108"/>
      <c r="GN71" s="108"/>
      <c r="GO71" s="108"/>
      <c r="GP71" s="108"/>
      <c r="GQ71" s="108"/>
      <c r="GR71" s="108"/>
      <c r="GS71" s="108"/>
      <c r="GT71" s="108"/>
      <c r="GU71" s="108"/>
      <c r="GV71" s="108"/>
      <c r="GW71" s="108"/>
      <c r="GX71" s="108"/>
      <c r="GY71" s="108"/>
      <c r="GZ71" s="108"/>
      <c r="HA71" s="108"/>
      <c r="HB71" s="108"/>
      <c r="HC71" s="108"/>
      <c r="HD71" s="108"/>
      <c r="HE71" s="108"/>
      <c r="HF71" s="108"/>
      <c r="HG71" s="108"/>
      <c r="HH71" s="108"/>
      <c r="HI71" s="108"/>
      <c r="HJ71" s="108"/>
      <c r="HK71" s="108"/>
      <c r="HL71" s="108"/>
      <c r="HM71" s="108"/>
      <c r="HN71" s="108"/>
      <c r="HO71" s="108"/>
      <c r="HP71" s="108"/>
      <c r="HQ71" s="108"/>
      <c r="HR71" s="108"/>
      <c r="HS71" s="108"/>
      <c r="HT71" s="108"/>
      <c r="HU71" s="108"/>
      <c r="HV71" s="108"/>
      <c r="HW71" s="108"/>
      <c r="HX71" s="108"/>
      <c r="HY71" s="108"/>
      <c r="HZ71" s="108"/>
      <c r="IA71" s="108"/>
      <c r="IB71" s="108"/>
      <c r="IC71" s="108"/>
      <c r="ID71" s="108"/>
      <c r="IE71" s="108"/>
      <c r="IF71" s="108"/>
      <c r="IG71" s="108"/>
      <c r="IH71" s="108"/>
      <c r="II71" s="108"/>
      <c r="IJ71" s="108"/>
      <c r="IK71" s="108"/>
      <c r="IL71" s="108"/>
      <c r="IM71" s="108"/>
      <c r="IN71" s="108"/>
      <c r="IO71" s="108"/>
      <c r="IP71" s="108"/>
      <c r="IQ71" s="108"/>
      <c r="IR71" s="108"/>
      <c r="IS71" s="108"/>
      <c r="IT71" s="108"/>
      <c r="IU71" s="108"/>
      <c r="IV71" s="108"/>
      <c r="IW71" s="108"/>
      <c r="IX71" s="108"/>
      <c r="IY71" s="108"/>
    </row>
    <row r="72" spans="1:259" s="108" customFormat="1" ht="20.100000000000001" customHeight="1">
      <c r="A72" s="27" t="s">
        <v>303</v>
      </c>
      <c r="B72" s="27" t="s">
        <v>304</v>
      </c>
      <c r="C72" s="27">
        <v>142</v>
      </c>
      <c r="D72" s="27" t="s">
        <v>305</v>
      </c>
      <c r="E72" s="26">
        <v>946</v>
      </c>
      <c r="F72" s="26">
        <f t="shared" si="2"/>
        <v>134332</v>
      </c>
      <c r="G72" s="26">
        <v>47332</v>
      </c>
      <c r="H72" s="26">
        <f t="shared" si="3"/>
        <v>6721144</v>
      </c>
      <c r="I72" s="26">
        <v>0</v>
      </c>
      <c r="J72" s="26">
        <f t="shared" si="4"/>
        <v>0</v>
      </c>
      <c r="K72" s="28">
        <f t="shared" si="5"/>
        <v>48278</v>
      </c>
      <c r="L72" s="26">
        <f t="shared" si="6"/>
        <v>6855476</v>
      </c>
      <c r="M72" s="53" t="s">
        <v>30</v>
      </c>
      <c r="N72" s="447">
        <f t="shared" si="7"/>
        <v>2.7199999999999998E-2</v>
      </c>
      <c r="O72" s="54"/>
      <c r="P72" s="53"/>
      <c r="Q72" s="107"/>
    </row>
    <row r="73" spans="1:259" s="108" customFormat="1" ht="20.100000000000001" customHeight="1">
      <c r="A73" s="27" t="s">
        <v>306</v>
      </c>
      <c r="B73" s="27" t="s">
        <v>307</v>
      </c>
      <c r="C73" s="27">
        <v>16</v>
      </c>
      <c r="D73" s="27" t="s">
        <v>308</v>
      </c>
      <c r="E73" s="26">
        <v>296</v>
      </c>
      <c r="F73" s="26">
        <f t="shared" si="2"/>
        <v>4736</v>
      </c>
      <c r="G73" s="26">
        <v>14847</v>
      </c>
      <c r="H73" s="26">
        <f t="shared" si="3"/>
        <v>237552</v>
      </c>
      <c r="I73" s="26">
        <v>0</v>
      </c>
      <c r="J73" s="26">
        <f t="shared" si="4"/>
        <v>0</v>
      </c>
      <c r="K73" s="28">
        <f t="shared" si="5"/>
        <v>15143</v>
      </c>
      <c r="L73" s="26">
        <f t="shared" si="6"/>
        <v>242288</v>
      </c>
      <c r="M73" s="53" t="s">
        <v>30</v>
      </c>
      <c r="N73" s="447">
        <f t="shared" si="7"/>
        <v>1E-3</v>
      </c>
      <c r="O73" s="54"/>
      <c r="P73" s="53"/>
      <c r="Q73" s="107"/>
    </row>
    <row r="74" spans="1:259" s="108" customFormat="1" ht="20.100000000000001" hidden="1" customHeight="1">
      <c r="A74" s="109" t="s">
        <v>309</v>
      </c>
      <c r="B74" s="109"/>
      <c r="C74" s="109"/>
      <c r="D74" s="109"/>
      <c r="E74" s="110"/>
      <c r="F74" s="110">
        <f>F68+F69+F70+F71+F72+F73</f>
        <v>281787</v>
      </c>
      <c r="G74" s="110"/>
      <c r="H74" s="110">
        <f>H68+H69+H70+H71+H72+H73</f>
        <v>14859531</v>
      </c>
      <c r="I74" s="110"/>
      <c r="J74" s="110">
        <f>J68+J69+J70+J71+J72+J73</f>
        <v>0</v>
      </c>
      <c r="K74" s="28"/>
      <c r="L74" s="110">
        <f>L68+L69+L70+L71+L72+L73</f>
        <v>15141318</v>
      </c>
      <c r="M74" s="110"/>
      <c r="N74" s="65"/>
      <c r="O74" s="54"/>
      <c r="P74" s="53"/>
    </row>
    <row r="75" spans="1:259" s="108" customFormat="1" ht="20.100000000000001" hidden="1" customHeight="1">
      <c r="A75" s="109"/>
      <c r="B75" s="109"/>
      <c r="C75" s="109"/>
      <c r="D75" s="109"/>
      <c r="E75" s="110"/>
      <c r="F75" s="110"/>
      <c r="G75" s="110"/>
      <c r="H75" s="110"/>
      <c r="I75" s="110"/>
      <c r="J75" s="110"/>
      <c r="K75" s="28"/>
      <c r="L75" s="110"/>
      <c r="M75" s="110"/>
      <c r="N75" s="65"/>
      <c r="O75" s="54"/>
      <c r="P75" s="53"/>
    </row>
    <row r="76" spans="1:259" s="108" customFormat="1" ht="20.100000000000001" customHeight="1">
      <c r="A76" s="25" t="s">
        <v>310</v>
      </c>
      <c r="B76" s="27"/>
      <c r="C76" s="31">
        <v>94.029999999999987</v>
      </c>
      <c r="D76" s="27" t="s">
        <v>311</v>
      </c>
      <c r="E76" s="26">
        <v>0</v>
      </c>
      <c r="F76" s="26"/>
      <c r="G76" s="26">
        <v>52797</v>
      </c>
      <c r="H76" s="26">
        <f>INT(C76*G76)</f>
        <v>4964501</v>
      </c>
      <c r="I76" s="26">
        <v>0</v>
      </c>
      <c r="J76" s="26"/>
      <c r="K76" s="28">
        <f>E76+G76+I76</f>
        <v>52797</v>
      </c>
      <c r="L76" s="26">
        <f>+INT(F76+H76+J76)</f>
        <v>4964501</v>
      </c>
      <c r="M76" s="53" t="s">
        <v>30</v>
      </c>
      <c r="N76" s="447">
        <f>ROUND(L76/$K$6,4)</f>
        <v>1.9699999999999999E-2</v>
      </c>
      <c r="O76" s="54"/>
      <c r="P76" s="53"/>
      <c r="Q76" s="107"/>
    </row>
    <row r="77" spans="1:259" s="108" customFormat="1" ht="20.100000000000001" hidden="1" customHeight="1">
      <c r="A77" s="109" t="s">
        <v>312</v>
      </c>
      <c r="B77" s="109"/>
      <c r="C77" s="109"/>
      <c r="D77" s="109"/>
      <c r="E77" s="110"/>
      <c r="F77" s="110"/>
      <c r="G77" s="110"/>
      <c r="H77" s="110">
        <f>H76</f>
        <v>4964501</v>
      </c>
      <c r="I77" s="110"/>
      <c r="J77" s="110"/>
      <c r="K77" s="28"/>
      <c r="L77" s="110">
        <f>+INT(H77+J77+F77)</f>
        <v>4964501</v>
      </c>
      <c r="M77" s="110"/>
      <c r="N77" s="65"/>
      <c r="O77" s="54"/>
      <c r="P77" s="53"/>
    </row>
    <row r="78" spans="1:259" s="108" customFormat="1" ht="20.100000000000001" hidden="1" customHeight="1">
      <c r="A78" s="109"/>
      <c r="B78" s="109"/>
      <c r="C78" s="109"/>
      <c r="D78" s="109"/>
      <c r="E78" s="110"/>
      <c r="F78" s="110"/>
      <c r="G78" s="110"/>
      <c r="H78" s="110"/>
      <c r="I78" s="110"/>
      <c r="J78" s="110"/>
      <c r="K78" s="28"/>
      <c r="L78" s="110"/>
      <c r="M78" s="110"/>
      <c r="N78" s="65"/>
      <c r="O78" s="54"/>
      <c r="P78" s="53"/>
    </row>
    <row r="79" spans="1:259" s="108" customFormat="1" ht="20.100000000000001" customHeight="1">
      <c r="A79" s="25" t="s">
        <v>313</v>
      </c>
      <c r="B79" s="27"/>
      <c r="C79" s="30">
        <v>1</v>
      </c>
      <c r="D79" s="27" t="s">
        <v>314</v>
      </c>
      <c r="E79" s="26">
        <v>0</v>
      </c>
      <c r="F79" s="26"/>
      <c r="G79" s="26">
        <v>630408</v>
      </c>
      <c r="H79" s="26">
        <f>INT(C79*G79)</f>
        <v>630408</v>
      </c>
      <c r="I79" s="26">
        <v>0</v>
      </c>
      <c r="J79" s="26"/>
      <c r="K79" s="28">
        <f>E79+G79+I79</f>
        <v>630408</v>
      </c>
      <c r="L79" s="26">
        <f>+INT(F79+H79+J79)</f>
        <v>630408</v>
      </c>
      <c r="M79" s="53" t="s">
        <v>30</v>
      </c>
      <c r="N79" s="447">
        <f>ROUND(L79/$K$6,4)</f>
        <v>2.5000000000000001E-3</v>
      </c>
      <c r="O79" s="54"/>
      <c r="P79" s="53"/>
      <c r="Q79" s="107"/>
    </row>
    <row r="80" spans="1:259" s="108" customFormat="1" ht="20.100000000000001" hidden="1" customHeight="1">
      <c r="A80" s="109" t="s">
        <v>315</v>
      </c>
      <c r="B80" s="109"/>
      <c r="C80" s="109"/>
      <c r="D80" s="109"/>
      <c r="E80" s="110"/>
      <c r="F80" s="110"/>
      <c r="G80" s="110"/>
      <c r="H80" s="110">
        <f>H79</f>
        <v>630408</v>
      </c>
      <c r="I80" s="110"/>
      <c r="J80" s="110"/>
      <c r="K80" s="28"/>
      <c r="L80" s="110">
        <f>+INT(H80+J80+F80)</f>
        <v>630408</v>
      </c>
      <c r="M80" s="110"/>
      <c r="N80" s="65"/>
      <c r="O80" s="54"/>
      <c r="P80" s="53"/>
    </row>
    <row r="81" spans="1:259" s="108" customFormat="1" ht="20.100000000000001" hidden="1" customHeight="1">
      <c r="A81" s="109"/>
      <c r="B81" s="109"/>
      <c r="C81" s="109"/>
      <c r="D81" s="109"/>
      <c r="E81" s="110"/>
      <c r="F81" s="110"/>
      <c r="G81" s="110"/>
      <c r="H81" s="110"/>
      <c r="I81" s="110"/>
      <c r="J81" s="110"/>
      <c r="K81" s="28"/>
      <c r="L81" s="110"/>
      <c r="M81" s="110"/>
      <c r="N81" s="65"/>
      <c r="O81" s="54"/>
      <c r="P81" s="53"/>
    </row>
    <row r="82" spans="1:259" s="117" customFormat="1" ht="20.100000000000001" hidden="1" customHeight="1">
      <c r="A82" s="25" t="s">
        <v>316</v>
      </c>
      <c r="B82" s="27"/>
      <c r="C82" s="30">
        <v>1</v>
      </c>
      <c r="D82" s="27" t="s">
        <v>317</v>
      </c>
      <c r="E82" s="26"/>
      <c r="F82" s="110">
        <f>F86</f>
        <v>47693982</v>
      </c>
      <c r="G82" s="110"/>
      <c r="H82" s="110">
        <f>H86</f>
        <v>2108348</v>
      </c>
      <c r="I82" s="110"/>
      <c r="J82" s="110">
        <f>J86</f>
        <v>1070560</v>
      </c>
      <c r="K82" s="114"/>
      <c r="L82" s="116">
        <f>L86</f>
        <v>50872890</v>
      </c>
      <c r="M82" s="26"/>
      <c r="N82" s="65"/>
      <c r="O82" s="54"/>
      <c r="P82" s="53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  <c r="BH82" s="108"/>
      <c r="BI82" s="108"/>
      <c r="BJ82" s="108"/>
      <c r="BK82" s="108"/>
      <c r="BL82" s="108"/>
      <c r="BM82" s="108"/>
      <c r="BN82" s="108"/>
      <c r="BO82" s="108"/>
      <c r="BP82" s="108"/>
      <c r="BQ82" s="108"/>
      <c r="BR82" s="108"/>
      <c r="BS82" s="108"/>
      <c r="BT82" s="108"/>
      <c r="BU82" s="108"/>
      <c r="BV82" s="108"/>
      <c r="BW82" s="108"/>
      <c r="BX82" s="108"/>
      <c r="BY82" s="108"/>
      <c r="BZ82" s="108"/>
      <c r="CA82" s="108"/>
      <c r="CB82" s="108"/>
      <c r="CC82" s="108"/>
      <c r="CD82" s="108"/>
      <c r="CE82" s="108"/>
      <c r="CF82" s="108"/>
      <c r="CG82" s="108"/>
      <c r="CH82" s="108"/>
      <c r="CI82" s="108"/>
      <c r="CJ82" s="108"/>
      <c r="CK82" s="108"/>
      <c r="CL82" s="108"/>
      <c r="CM82" s="108"/>
      <c r="CN82" s="108"/>
      <c r="CO82" s="108"/>
      <c r="CP82" s="108"/>
      <c r="CQ82" s="108"/>
      <c r="CR82" s="108"/>
      <c r="CS82" s="108"/>
      <c r="CT82" s="108"/>
      <c r="CU82" s="108"/>
      <c r="CV82" s="108"/>
      <c r="CW82" s="108"/>
      <c r="CX82" s="108"/>
      <c r="CY82" s="108"/>
      <c r="CZ82" s="108"/>
      <c r="DA82" s="108"/>
      <c r="DB82" s="108"/>
      <c r="DC82" s="108"/>
      <c r="DD82" s="108"/>
      <c r="DE82" s="108"/>
      <c r="DF82" s="108"/>
      <c r="DG82" s="108"/>
      <c r="DH82" s="108"/>
      <c r="DI82" s="108"/>
      <c r="DJ82" s="108"/>
      <c r="DK82" s="108"/>
      <c r="DL82" s="108"/>
      <c r="DM82" s="108"/>
      <c r="DN82" s="108"/>
      <c r="DO82" s="108"/>
      <c r="DP82" s="108"/>
      <c r="DQ82" s="108"/>
      <c r="DR82" s="108"/>
      <c r="DS82" s="108"/>
      <c r="DT82" s="108"/>
      <c r="DU82" s="108"/>
      <c r="DV82" s="108"/>
      <c r="DW82" s="108"/>
      <c r="DX82" s="108"/>
      <c r="DY82" s="108"/>
      <c r="DZ82" s="108"/>
      <c r="EA82" s="108"/>
      <c r="EB82" s="108"/>
      <c r="EC82" s="108"/>
      <c r="ED82" s="108"/>
      <c r="EE82" s="108"/>
      <c r="EF82" s="108"/>
      <c r="EG82" s="108"/>
      <c r="EH82" s="108"/>
      <c r="EI82" s="108"/>
      <c r="EJ82" s="108"/>
      <c r="EK82" s="108"/>
      <c r="EL82" s="108"/>
      <c r="EM82" s="108"/>
      <c r="EN82" s="108"/>
      <c r="EO82" s="108"/>
      <c r="EP82" s="108"/>
      <c r="EQ82" s="108"/>
      <c r="ER82" s="108"/>
      <c r="ES82" s="108"/>
      <c r="ET82" s="108"/>
      <c r="EU82" s="108"/>
      <c r="EV82" s="108"/>
      <c r="EW82" s="108"/>
      <c r="EX82" s="108"/>
      <c r="EY82" s="108"/>
      <c r="EZ82" s="108"/>
      <c r="FA82" s="108"/>
      <c r="FB82" s="108"/>
      <c r="FC82" s="108"/>
      <c r="FD82" s="108"/>
      <c r="FE82" s="108"/>
      <c r="FF82" s="108"/>
      <c r="FG82" s="108"/>
      <c r="FH82" s="108"/>
      <c r="FI82" s="108"/>
      <c r="FJ82" s="108"/>
      <c r="FK82" s="108"/>
      <c r="FL82" s="108"/>
      <c r="FM82" s="108"/>
      <c r="FN82" s="108"/>
      <c r="FO82" s="108"/>
      <c r="FP82" s="108"/>
      <c r="FQ82" s="108"/>
      <c r="FR82" s="108"/>
      <c r="FS82" s="108"/>
      <c r="FT82" s="108"/>
      <c r="FU82" s="108"/>
      <c r="FV82" s="108"/>
      <c r="FW82" s="108"/>
      <c r="FX82" s="108"/>
      <c r="FY82" s="108"/>
      <c r="FZ82" s="108"/>
      <c r="GA82" s="108"/>
      <c r="GB82" s="108"/>
      <c r="GC82" s="108"/>
      <c r="GD82" s="108"/>
      <c r="GE82" s="108"/>
      <c r="GF82" s="108"/>
      <c r="GG82" s="108"/>
      <c r="GH82" s="108"/>
      <c r="GI82" s="108"/>
      <c r="GJ82" s="108"/>
      <c r="GK82" s="108"/>
      <c r="GL82" s="108"/>
      <c r="GM82" s="108"/>
      <c r="GN82" s="108"/>
      <c r="GO82" s="108"/>
      <c r="GP82" s="108"/>
      <c r="GQ82" s="108"/>
      <c r="GR82" s="108"/>
      <c r="GS82" s="108"/>
      <c r="GT82" s="108"/>
      <c r="GU82" s="108"/>
      <c r="GV82" s="108"/>
      <c r="GW82" s="108"/>
      <c r="GX82" s="108"/>
      <c r="GY82" s="108"/>
      <c r="GZ82" s="108"/>
      <c r="HA82" s="108"/>
      <c r="HB82" s="108"/>
      <c r="HC82" s="108"/>
      <c r="HD82" s="108"/>
      <c r="HE82" s="108"/>
      <c r="HF82" s="108"/>
      <c r="HG82" s="108"/>
      <c r="HH82" s="108"/>
      <c r="HI82" s="108"/>
      <c r="HJ82" s="108"/>
      <c r="HK82" s="108"/>
      <c r="HL82" s="108"/>
      <c r="HM82" s="108"/>
      <c r="HN82" s="108"/>
      <c r="HO82" s="108"/>
      <c r="HP82" s="108"/>
      <c r="HQ82" s="108"/>
      <c r="HR82" s="108"/>
      <c r="HS82" s="108"/>
      <c r="HT82" s="108"/>
      <c r="HU82" s="108"/>
      <c r="HV82" s="108"/>
      <c r="HW82" s="108"/>
      <c r="HX82" s="108"/>
      <c r="HY82" s="108"/>
      <c r="HZ82" s="108"/>
      <c r="IA82" s="108"/>
      <c r="IB82" s="108"/>
      <c r="IC82" s="108"/>
      <c r="ID82" s="108"/>
      <c r="IE82" s="108"/>
      <c r="IF82" s="108"/>
      <c r="IG82" s="108"/>
      <c r="IH82" s="108"/>
      <c r="II82" s="108"/>
      <c r="IJ82" s="108"/>
      <c r="IK82" s="108"/>
      <c r="IL82" s="108"/>
      <c r="IM82" s="108"/>
      <c r="IN82" s="108"/>
      <c r="IO82" s="108"/>
      <c r="IP82" s="108"/>
      <c r="IQ82" s="108"/>
      <c r="IR82" s="108"/>
      <c r="IS82" s="108"/>
      <c r="IT82" s="108"/>
      <c r="IU82" s="108"/>
      <c r="IV82" s="108"/>
      <c r="IW82" s="108"/>
      <c r="IX82" s="108"/>
      <c r="IY82" s="108"/>
    </row>
    <row r="83" spans="1:259" s="108" customFormat="1" ht="20.100000000000001" customHeight="1">
      <c r="A83" s="27" t="s">
        <v>318</v>
      </c>
      <c r="B83" s="27"/>
      <c r="C83" s="30">
        <v>2</v>
      </c>
      <c r="D83" s="27" t="s">
        <v>319</v>
      </c>
      <c r="E83" s="26"/>
      <c r="F83" s="26"/>
      <c r="G83" s="26">
        <v>1054174</v>
      </c>
      <c r="H83" s="26">
        <f>INT(C83*G83)</f>
        <v>2108348</v>
      </c>
      <c r="I83" s="26">
        <v>0</v>
      </c>
      <c r="J83" s="26"/>
      <c r="K83" s="28">
        <f>E83+G83+I83</f>
        <v>1054174</v>
      </c>
      <c r="L83" s="26">
        <f>+INT(F83+H83+J83)</f>
        <v>2108348</v>
      </c>
      <c r="M83" s="53" t="s">
        <v>30</v>
      </c>
      <c r="N83" s="447">
        <f t="shared" ref="N83:N85" si="8">ROUND(L83/$K$6,4)</f>
        <v>8.3999999999999995E-3</v>
      </c>
      <c r="O83" s="54"/>
      <c r="P83" s="53"/>
      <c r="Q83" s="107"/>
    </row>
    <row r="84" spans="1:259" s="115" customFormat="1" ht="20.100000000000001" customHeight="1">
      <c r="A84" s="27" t="s">
        <v>61</v>
      </c>
      <c r="B84" s="27" t="s">
        <v>62</v>
      </c>
      <c r="C84" s="27">
        <v>36560</v>
      </c>
      <c r="D84" s="27" t="s">
        <v>320</v>
      </c>
      <c r="E84" s="26">
        <v>1304.54</v>
      </c>
      <c r="F84" s="26">
        <f>INT(C84*E84)</f>
        <v>47693982</v>
      </c>
      <c r="G84" s="26"/>
      <c r="H84" s="26"/>
      <c r="I84" s="26"/>
      <c r="J84" s="26"/>
      <c r="K84" s="28">
        <f>E84+G84+I84</f>
        <v>1304.54</v>
      </c>
      <c r="L84" s="26">
        <f>+INT(F84+H84+J84)</f>
        <v>47693982</v>
      </c>
      <c r="M84" s="53" t="s">
        <v>30</v>
      </c>
      <c r="N84" s="447">
        <f t="shared" si="8"/>
        <v>0.1895</v>
      </c>
      <c r="O84" s="54"/>
      <c r="P84" s="53"/>
      <c r="Q84" s="107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08"/>
      <c r="BI84" s="108"/>
      <c r="BJ84" s="108"/>
      <c r="BK84" s="108"/>
      <c r="BL84" s="108"/>
      <c r="BM84" s="108"/>
      <c r="BN84" s="108"/>
      <c r="BO84" s="108"/>
      <c r="BP84" s="108"/>
      <c r="BQ84" s="108"/>
      <c r="BR84" s="108"/>
      <c r="BS84" s="108"/>
      <c r="BT84" s="108"/>
      <c r="BU84" s="108"/>
      <c r="BV84" s="108"/>
      <c r="BW84" s="108"/>
      <c r="BX84" s="108"/>
      <c r="BY84" s="108"/>
      <c r="BZ84" s="108"/>
      <c r="CA84" s="108"/>
      <c r="CB84" s="108"/>
      <c r="CC84" s="108"/>
      <c r="CD84" s="108"/>
      <c r="CE84" s="108"/>
      <c r="CF84" s="108"/>
      <c r="CG84" s="108"/>
      <c r="CH84" s="108"/>
      <c r="CI84" s="108"/>
      <c r="CJ84" s="108"/>
      <c r="CK84" s="108"/>
      <c r="CL84" s="108"/>
      <c r="CM84" s="108"/>
      <c r="CN84" s="108"/>
      <c r="CO84" s="108"/>
      <c r="CP84" s="108"/>
      <c r="CQ84" s="108"/>
      <c r="CR84" s="108"/>
      <c r="CS84" s="108"/>
      <c r="CT84" s="108"/>
      <c r="CU84" s="108"/>
      <c r="CV84" s="108"/>
      <c r="CW84" s="108"/>
      <c r="CX84" s="108"/>
      <c r="CY84" s="108"/>
      <c r="CZ84" s="108"/>
      <c r="DA84" s="108"/>
      <c r="DB84" s="108"/>
      <c r="DC84" s="108"/>
      <c r="DD84" s="108"/>
      <c r="DE84" s="108"/>
      <c r="DF84" s="108"/>
      <c r="DG84" s="108"/>
      <c r="DH84" s="108"/>
      <c r="DI84" s="108"/>
      <c r="DJ84" s="108"/>
      <c r="DK84" s="108"/>
      <c r="DL84" s="108"/>
      <c r="DM84" s="108"/>
      <c r="DN84" s="108"/>
      <c r="DO84" s="108"/>
      <c r="DP84" s="108"/>
      <c r="DQ84" s="108"/>
      <c r="DR84" s="108"/>
      <c r="DS84" s="108"/>
      <c r="DT84" s="108"/>
      <c r="DU84" s="108"/>
      <c r="DV84" s="108"/>
      <c r="DW84" s="108"/>
      <c r="DX84" s="108"/>
      <c r="DY84" s="108"/>
      <c r="DZ84" s="108"/>
      <c r="EA84" s="108"/>
      <c r="EB84" s="108"/>
      <c r="EC84" s="108"/>
      <c r="ED84" s="108"/>
      <c r="EE84" s="108"/>
      <c r="EF84" s="108"/>
      <c r="EG84" s="108"/>
      <c r="EH84" s="108"/>
      <c r="EI84" s="108"/>
      <c r="EJ84" s="108"/>
      <c r="EK84" s="108"/>
      <c r="EL84" s="108"/>
      <c r="EM84" s="108"/>
      <c r="EN84" s="108"/>
      <c r="EO84" s="108"/>
      <c r="EP84" s="108"/>
      <c r="EQ84" s="108"/>
      <c r="ER84" s="108"/>
      <c r="ES84" s="108"/>
      <c r="ET84" s="108"/>
      <c r="EU84" s="108"/>
      <c r="EV84" s="108"/>
      <c r="EW84" s="108"/>
      <c r="EX84" s="108"/>
      <c r="EY84" s="108"/>
      <c r="EZ84" s="108"/>
      <c r="FA84" s="108"/>
      <c r="FB84" s="108"/>
      <c r="FC84" s="108"/>
      <c r="FD84" s="108"/>
      <c r="FE84" s="108"/>
      <c r="FF84" s="108"/>
      <c r="FG84" s="108"/>
      <c r="FH84" s="108"/>
      <c r="FI84" s="108"/>
      <c r="FJ84" s="108"/>
      <c r="FK84" s="108"/>
      <c r="FL84" s="108"/>
      <c r="FM84" s="108"/>
      <c r="FN84" s="108"/>
      <c r="FO84" s="108"/>
      <c r="FP84" s="108"/>
      <c r="FQ84" s="108"/>
      <c r="FR84" s="108"/>
      <c r="FS84" s="108"/>
      <c r="FT84" s="108"/>
      <c r="FU84" s="108"/>
      <c r="FV84" s="108"/>
      <c r="FW84" s="108"/>
      <c r="FX84" s="108"/>
      <c r="FY84" s="108"/>
      <c r="FZ84" s="108"/>
      <c r="GA84" s="108"/>
      <c r="GB84" s="108"/>
      <c r="GC84" s="108"/>
      <c r="GD84" s="108"/>
      <c r="GE84" s="108"/>
      <c r="GF84" s="108"/>
      <c r="GG84" s="108"/>
      <c r="GH84" s="108"/>
      <c r="GI84" s="108"/>
      <c r="GJ84" s="108"/>
      <c r="GK84" s="108"/>
      <c r="GL84" s="108"/>
      <c r="GM84" s="108"/>
      <c r="GN84" s="108"/>
      <c r="GO84" s="108"/>
      <c r="GP84" s="108"/>
      <c r="GQ84" s="108"/>
      <c r="GR84" s="108"/>
      <c r="GS84" s="108"/>
      <c r="GT84" s="108"/>
      <c r="GU84" s="108"/>
      <c r="GV84" s="108"/>
      <c r="GW84" s="108"/>
      <c r="GX84" s="108"/>
      <c r="GY84" s="108"/>
      <c r="GZ84" s="108"/>
      <c r="HA84" s="108"/>
      <c r="HB84" s="108"/>
      <c r="HC84" s="108"/>
      <c r="HD84" s="108"/>
      <c r="HE84" s="108"/>
      <c r="HF84" s="108"/>
      <c r="HG84" s="108"/>
      <c r="HH84" s="108"/>
      <c r="HI84" s="108"/>
      <c r="HJ84" s="108"/>
      <c r="HK84" s="108"/>
      <c r="HL84" s="108"/>
      <c r="HM84" s="108"/>
      <c r="HN84" s="108"/>
      <c r="HO84" s="108"/>
      <c r="HP84" s="108"/>
      <c r="HQ84" s="108"/>
      <c r="HR84" s="108"/>
      <c r="HS84" s="108"/>
      <c r="HT84" s="108"/>
      <c r="HU84" s="108"/>
      <c r="HV84" s="108"/>
      <c r="HW84" s="108"/>
      <c r="HX84" s="108"/>
      <c r="HY84" s="108"/>
      <c r="HZ84" s="108"/>
      <c r="IA84" s="108"/>
      <c r="IB84" s="108"/>
      <c r="IC84" s="108"/>
      <c r="ID84" s="108"/>
      <c r="IE84" s="108"/>
      <c r="IF84" s="108"/>
      <c r="IG84" s="108"/>
      <c r="IH84" s="108"/>
      <c r="II84" s="108"/>
      <c r="IJ84" s="108"/>
      <c r="IK84" s="108"/>
      <c r="IL84" s="108"/>
      <c r="IM84" s="108"/>
      <c r="IN84" s="108"/>
      <c r="IO84" s="108"/>
      <c r="IP84" s="108"/>
      <c r="IQ84" s="108"/>
      <c r="IR84" s="108"/>
      <c r="IS84" s="108"/>
      <c r="IT84" s="108"/>
      <c r="IU84" s="108"/>
      <c r="IV84" s="108"/>
      <c r="IW84" s="108"/>
      <c r="IX84" s="108"/>
      <c r="IY84" s="108"/>
    </row>
    <row r="85" spans="1:259" s="108" customFormat="1" ht="20.100000000000001" customHeight="1">
      <c r="A85" s="27" t="s">
        <v>321</v>
      </c>
      <c r="B85" s="27"/>
      <c r="C85" s="31">
        <v>10</v>
      </c>
      <c r="D85" s="27" t="s">
        <v>322</v>
      </c>
      <c r="E85" s="26"/>
      <c r="F85" s="26"/>
      <c r="G85" s="26"/>
      <c r="H85" s="26"/>
      <c r="I85" s="32">
        <v>107056</v>
      </c>
      <c r="J85" s="26">
        <f>INT(C85*I85)</f>
        <v>1070560</v>
      </c>
      <c r="K85" s="28">
        <f>E85+G85+I85</f>
        <v>107056</v>
      </c>
      <c r="L85" s="26">
        <f>+INT(F85+H85+J85)</f>
        <v>1070560</v>
      </c>
      <c r="M85" s="53" t="s">
        <v>30</v>
      </c>
      <c r="N85" s="447">
        <f t="shared" si="8"/>
        <v>4.3E-3</v>
      </c>
      <c r="O85" s="54"/>
      <c r="P85" s="53"/>
      <c r="Q85" s="107"/>
    </row>
    <row r="86" spans="1:259" s="108" customFormat="1" ht="20.100000000000001" hidden="1" customHeight="1">
      <c r="A86" s="109" t="s">
        <v>227</v>
      </c>
      <c r="B86" s="109"/>
      <c r="C86" s="109"/>
      <c r="D86" s="109"/>
      <c r="E86" s="110"/>
      <c r="F86" s="110">
        <f>F83+F84+F85</f>
        <v>47693982</v>
      </c>
      <c r="G86" s="110"/>
      <c r="H86" s="110">
        <f>H83+H84+H85</f>
        <v>2108348</v>
      </c>
      <c r="I86" s="110"/>
      <c r="J86" s="110">
        <f>J83+J84+J85</f>
        <v>1070560</v>
      </c>
      <c r="K86" s="28"/>
      <c r="L86" s="110">
        <f>+INT(H86+J86+F86)</f>
        <v>50872890</v>
      </c>
      <c r="M86" s="110"/>
      <c r="N86" s="65"/>
      <c r="O86" s="54"/>
      <c r="P86" s="53"/>
    </row>
    <row r="87" spans="1:259" s="108" customFormat="1" ht="20.100000000000001" hidden="1" customHeight="1">
      <c r="A87" s="109"/>
      <c r="B87" s="109"/>
      <c r="C87" s="109"/>
      <c r="D87" s="109"/>
      <c r="E87" s="110"/>
      <c r="F87" s="110"/>
      <c r="G87" s="110"/>
      <c r="H87" s="110"/>
      <c r="I87" s="110"/>
      <c r="J87" s="110"/>
      <c r="K87" s="28"/>
      <c r="L87" s="110"/>
      <c r="M87" s="110"/>
      <c r="N87" s="65"/>
      <c r="O87" s="54"/>
      <c r="P87" s="53"/>
    </row>
    <row r="88" spans="1:259" s="108" customFormat="1" ht="27" customHeight="1">
      <c r="A88" s="29" t="s">
        <v>66</v>
      </c>
      <c r="B88" s="27"/>
      <c r="C88" s="30">
        <v>2</v>
      </c>
      <c r="D88" s="27" t="s">
        <v>323</v>
      </c>
      <c r="E88" s="26">
        <v>0</v>
      </c>
      <c r="F88" s="26"/>
      <c r="G88" s="26">
        <v>1461469</v>
      </c>
      <c r="H88" s="26">
        <f>INT(C88*G88)</f>
        <v>2922938</v>
      </c>
      <c r="I88" s="26">
        <v>0</v>
      </c>
      <c r="J88" s="26"/>
      <c r="K88" s="28">
        <f>E88+G88+I88</f>
        <v>1461469</v>
      </c>
      <c r="L88" s="26">
        <f>+INT(F88+H88+J88)</f>
        <v>2922938</v>
      </c>
      <c r="M88" s="53" t="s">
        <v>30</v>
      </c>
      <c r="N88" s="447">
        <f>ROUND(L88/$K$6,4)</f>
        <v>1.1599999999999999E-2</v>
      </c>
      <c r="O88" s="54"/>
      <c r="P88" s="53"/>
      <c r="Q88" s="107"/>
    </row>
    <row r="89" spans="1:259" s="108" customFormat="1" ht="20.100000000000001" hidden="1" customHeight="1">
      <c r="A89" s="109" t="s">
        <v>315</v>
      </c>
      <c r="B89" s="109" t="s">
        <v>324</v>
      </c>
      <c r="C89" s="109"/>
      <c r="D89" s="109"/>
      <c r="E89" s="110"/>
      <c r="F89" s="110"/>
      <c r="G89" s="110"/>
      <c r="H89" s="110">
        <f>H88</f>
        <v>2922938</v>
      </c>
      <c r="I89" s="110"/>
      <c r="J89" s="110"/>
      <c r="K89" s="28"/>
      <c r="L89" s="110">
        <f>L88</f>
        <v>2922938</v>
      </c>
      <c r="M89" s="110"/>
      <c r="N89" s="65"/>
      <c r="O89" s="54"/>
      <c r="P89" s="53"/>
    </row>
    <row r="90" spans="1:259" s="108" customFormat="1" ht="20.100000000000001" hidden="1" customHeight="1">
      <c r="A90" s="109"/>
      <c r="B90" s="109"/>
      <c r="C90" s="109"/>
      <c r="D90" s="109"/>
      <c r="E90" s="110"/>
      <c r="F90" s="110"/>
      <c r="G90" s="110"/>
      <c r="H90" s="110"/>
      <c r="I90" s="110"/>
      <c r="J90" s="110"/>
      <c r="K90" s="28"/>
      <c r="L90" s="110"/>
      <c r="M90" s="110"/>
      <c r="N90" s="65"/>
      <c r="O90" s="54"/>
      <c r="P90" s="53"/>
    </row>
    <row r="91" spans="1:259" s="108" customFormat="1" ht="20.100000000000001" hidden="1" customHeight="1">
      <c r="A91" s="25" t="s">
        <v>231</v>
      </c>
      <c r="B91" s="27"/>
      <c r="C91" s="27"/>
      <c r="D91" s="27"/>
      <c r="E91" s="26"/>
      <c r="F91" s="26"/>
      <c r="G91" s="26"/>
      <c r="H91" s="110">
        <f>H94</f>
        <v>13048930</v>
      </c>
      <c r="I91" s="110"/>
      <c r="J91" s="110">
        <f>J94</f>
        <v>65147760</v>
      </c>
      <c r="K91" s="114"/>
      <c r="L91" s="116">
        <f>L94</f>
        <v>78196690</v>
      </c>
      <c r="M91" s="26"/>
      <c r="N91" s="65"/>
      <c r="O91" s="54"/>
      <c r="P91" s="53"/>
    </row>
    <row r="92" spans="1:259" s="115" customFormat="1" ht="20.100000000000001" customHeight="1">
      <c r="A92" s="27" t="s">
        <v>68</v>
      </c>
      <c r="B92" s="27"/>
      <c r="C92" s="31">
        <v>10</v>
      </c>
      <c r="D92" s="27" t="s">
        <v>325</v>
      </c>
      <c r="E92" s="26">
        <v>0</v>
      </c>
      <c r="F92" s="26"/>
      <c r="G92" s="26">
        <v>1304893</v>
      </c>
      <c r="H92" s="26">
        <f>INT(C92*G92)</f>
        <v>13048930</v>
      </c>
      <c r="I92" s="26">
        <v>0</v>
      </c>
      <c r="J92" s="26"/>
      <c r="K92" s="28">
        <f>E92+G92+I92</f>
        <v>1304893</v>
      </c>
      <c r="L92" s="26">
        <f>+INT(F92+H92+J92)</f>
        <v>13048930</v>
      </c>
      <c r="M92" s="53" t="s">
        <v>30</v>
      </c>
      <c r="N92" s="447">
        <f t="shared" ref="N92" si="9">ROUND(L92/$K$6,4)</f>
        <v>5.1900000000000002E-2</v>
      </c>
      <c r="O92" s="54"/>
      <c r="P92" s="53"/>
      <c r="Q92" s="107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  <c r="AO92" s="108"/>
      <c r="AP92" s="108"/>
      <c r="AQ92" s="108"/>
      <c r="AR92" s="108"/>
      <c r="AS92" s="108"/>
      <c r="AT92" s="108"/>
      <c r="AU92" s="108"/>
      <c r="AV92" s="108"/>
      <c r="AW92" s="108"/>
      <c r="AX92" s="108"/>
      <c r="AY92" s="108"/>
      <c r="AZ92" s="108"/>
      <c r="BA92" s="108"/>
      <c r="BB92" s="108"/>
      <c r="BC92" s="108"/>
      <c r="BD92" s="108"/>
      <c r="BE92" s="108"/>
      <c r="BF92" s="108"/>
      <c r="BG92" s="108"/>
      <c r="BH92" s="108"/>
      <c r="BI92" s="108"/>
      <c r="BJ92" s="108"/>
      <c r="BK92" s="108"/>
      <c r="BL92" s="108"/>
      <c r="BM92" s="108"/>
      <c r="BN92" s="108"/>
      <c r="BO92" s="108"/>
      <c r="BP92" s="108"/>
      <c r="BQ92" s="108"/>
      <c r="BR92" s="108"/>
      <c r="BS92" s="108"/>
      <c r="BT92" s="108"/>
      <c r="BU92" s="108"/>
      <c r="BV92" s="108"/>
      <c r="BW92" s="108"/>
      <c r="BX92" s="108"/>
      <c r="BY92" s="108"/>
      <c r="BZ92" s="108"/>
      <c r="CA92" s="108"/>
      <c r="CB92" s="108"/>
      <c r="CC92" s="108"/>
      <c r="CD92" s="108"/>
      <c r="CE92" s="108"/>
      <c r="CF92" s="108"/>
      <c r="CG92" s="108"/>
      <c r="CH92" s="108"/>
      <c r="CI92" s="108"/>
      <c r="CJ92" s="108"/>
      <c r="CK92" s="108"/>
      <c r="CL92" s="108"/>
      <c r="CM92" s="108"/>
      <c r="CN92" s="108"/>
      <c r="CO92" s="108"/>
      <c r="CP92" s="108"/>
      <c r="CQ92" s="108"/>
      <c r="CR92" s="108"/>
      <c r="CS92" s="108"/>
      <c r="CT92" s="108"/>
      <c r="CU92" s="108"/>
      <c r="CV92" s="108"/>
      <c r="CW92" s="108"/>
      <c r="CX92" s="108"/>
      <c r="CY92" s="108"/>
      <c r="CZ92" s="108"/>
      <c r="DA92" s="108"/>
      <c r="DB92" s="108"/>
      <c r="DC92" s="108"/>
      <c r="DD92" s="108"/>
      <c r="DE92" s="108"/>
      <c r="DF92" s="108"/>
      <c r="DG92" s="108"/>
      <c r="DH92" s="108"/>
      <c r="DI92" s="108"/>
      <c r="DJ92" s="108"/>
      <c r="DK92" s="108"/>
      <c r="DL92" s="108"/>
      <c r="DM92" s="108"/>
      <c r="DN92" s="108"/>
      <c r="DO92" s="108"/>
      <c r="DP92" s="108"/>
      <c r="DQ92" s="108"/>
      <c r="DR92" s="108"/>
      <c r="DS92" s="108"/>
      <c r="DT92" s="108"/>
      <c r="DU92" s="108"/>
      <c r="DV92" s="108"/>
      <c r="DW92" s="108"/>
      <c r="DX92" s="108"/>
      <c r="DY92" s="108"/>
      <c r="DZ92" s="108"/>
      <c r="EA92" s="108"/>
      <c r="EB92" s="108"/>
      <c r="EC92" s="108"/>
      <c r="ED92" s="108"/>
      <c r="EE92" s="108"/>
      <c r="EF92" s="108"/>
      <c r="EG92" s="108"/>
      <c r="EH92" s="108"/>
      <c r="EI92" s="108"/>
      <c r="EJ92" s="108"/>
      <c r="EK92" s="108"/>
      <c r="EL92" s="108"/>
      <c r="EM92" s="108"/>
      <c r="EN92" s="108"/>
      <c r="EO92" s="108"/>
      <c r="EP92" s="108"/>
      <c r="EQ92" s="108"/>
      <c r="ER92" s="108"/>
      <c r="ES92" s="108"/>
      <c r="ET92" s="108"/>
      <c r="EU92" s="108"/>
      <c r="EV92" s="108"/>
      <c r="EW92" s="108"/>
      <c r="EX92" s="108"/>
      <c r="EY92" s="108"/>
      <c r="EZ92" s="108"/>
      <c r="FA92" s="108"/>
      <c r="FB92" s="108"/>
      <c r="FC92" s="108"/>
      <c r="FD92" s="108"/>
      <c r="FE92" s="108"/>
      <c r="FF92" s="108"/>
      <c r="FG92" s="108"/>
      <c r="FH92" s="108"/>
      <c r="FI92" s="108"/>
      <c r="FJ92" s="108"/>
      <c r="FK92" s="108"/>
      <c r="FL92" s="108"/>
      <c r="FM92" s="108"/>
      <c r="FN92" s="108"/>
      <c r="FO92" s="108"/>
      <c r="FP92" s="108"/>
      <c r="FQ92" s="108"/>
      <c r="FR92" s="108"/>
      <c r="FS92" s="108"/>
      <c r="FT92" s="108"/>
      <c r="FU92" s="108"/>
      <c r="FV92" s="108"/>
      <c r="FW92" s="108"/>
      <c r="FX92" s="108"/>
      <c r="FY92" s="108"/>
      <c r="FZ92" s="108"/>
      <c r="GA92" s="108"/>
      <c r="GB92" s="108"/>
      <c r="GC92" s="108"/>
      <c r="GD92" s="108"/>
      <c r="GE92" s="108"/>
      <c r="GF92" s="108"/>
      <c r="GG92" s="108"/>
      <c r="GH92" s="108"/>
      <c r="GI92" s="108"/>
      <c r="GJ92" s="108"/>
      <c r="GK92" s="108"/>
      <c r="GL92" s="108"/>
      <c r="GM92" s="108"/>
      <c r="GN92" s="108"/>
      <c r="GO92" s="108"/>
      <c r="GP92" s="108"/>
      <c r="GQ92" s="108"/>
      <c r="GR92" s="108"/>
      <c r="GS92" s="108"/>
      <c r="GT92" s="108"/>
      <c r="GU92" s="108"/>
      <c r="GV92" s="108"/>
      <c r="GW92" s="108"/>
      <c r="GX92" s="108"/>
      <c r="GY92" s="108"/>
      <c r="GZ92" s="108"/>
      <c r="HA92" s="108"/>
      <c r="HB92" s="108"/>
      <c r="HC92" s="108"/>
      <c r="HD92" s="108"/>
      <c r="HE92" s="108"/>
      <c r="HF92" s="108"/>
      <c r="HG92" s="108"/>
      <c r="HH92" s="108"/>
      <c r="HI92" s="108"/>
      <c r="HJ92" s="108"/>
      <c r="HK92" s="108"/>
      <c r="HL92" s="108"/>
      <c r="HM92" s="108"/>
      <c r="HN92" s="108"/>
      <c r="HO92" s="108"/>
      <c r="HP92" s="108"/>
      <c r="HQ92" s="108"/>
      <c r="HR92" s="108"/>
      <c r="HS92" s="108"/>
      <c r="HT92" s="108"/>
      <c r="HU92" s="108"/>
      <c r="HV92" s="108"/>
      <c r="HW92" s="108"/>
      <c r="HX92" s="108"/>
      <c r="HY92" s="108"/>
      <c r="HZ92" s="108"/>
      <c r="IA92" s="108"/>
      <c r="IB92" s="108"/>
      <c r="IC92" s="108"/>
      <c r="ID92" s="108"/>
      <c r="IE92" s="108"/>
      <c r="IF92" s="108"/>
      <c r="IG92" s="108"/>
      <c r="IH92" s="108"/>
      <c r="II92" s="108"/>
      <c r="IJ92" s="108"/>
      <c r="IK92" s="108"/>
      <c r="IL92" s="108"/>
      <c r="IM92" s="108"/>
      <c r="IN92" s="108"/>
      <c r="IO92" s="108"/>
      <c r="IP92" s="108"/>
      <c r="IQ92" s="108"/>
      <c r="IR92" s="108"/>
      <c r="IS92" s="108"/>
      <c r="IT92" s="108"/>
      <c r="IU92" s="108"/>
      <c r="IV92" s="108"/>
      <c r="IW92" s="108"/>
      <c r="IX92" s="108"/>
      <c r="IY92" s="108"/>
    </row>
    <row r="93" spans="1:259" s="108" customFormat="1" ht="20.100000000000001" customHeight="1">
      <c r="A93" s="27" t="s">
        <v>64</v>
      </c>
      <c r="B93" s="27"/>
      <c r="C93" s="31">
        <v>10</v>
      </c>
      <c r="D93" s="27" t="s">
        <v>325</v>
      </c>
      <c r="E93" s="26"/>
      <c r="F93" s="26"/>
      <c r="G93" s="26"/>
      <c r="H93" s="26"/>
      <c r="I93" s="26">
        <v>6514776</v>
      </c>
      <c r="J93" s="33">
        <f>INT(C93*I93)</f>
        <v>65147760</v>
      </c>
      <c r="K93" s="28">
        <f>E93+G93+I93</f>
        <v>6514776</v>
      </c>
      <c r="L93" s="26">
        <f>+INT(F93+H93+J93)</f>
        <v>65147760</v>
      </c>
      <c r="M93" s="53" t="s">
        <v>30</v>
      </c>
      <c r="N93" s="448">
        <f>ROUND(L93/$K$6,4)-0.01%</f>
        <v>0.25880000000000003</v>
      </c>
      <c r="O93" s="54"/>
      <c r="P93" s="53" t="s">
        <v>326</v>
      </c>
      <c r="Q93" s="107"/>
    </row>
    <row r="94" spans="1:259" s="108" customFormat="1" ht="20.100000000000001" hidden="1" customHeight="1">
      <c r="A94" s="109" t="s">
        <v>327</v>
      </c>
      <c r="B94" s="109" t="s">
        <v>328</v>
      </c>
      <c r="C94" s="109"/>
      <c r="D94" s="109"/>
      <c r="E94" s="110"/>
      <c r="F94" s="110"/>
      <c r="G94" s="110"/>
      <c r="H94" s="110">
        <f>H92+H93</f>
        <v>13048930</v>
      </c>
      <c r="I94" s="110"/>
      <c r="J94" s="110">
        <f>J92+J93</f>
        <v>65147760</v>
      </c>
      <c r="K94" s="28"/>
      <c r="L94" s="110">
        <f>L92+L93</f>
        <v>78196690</v>
      </c>
      <c r="M94" s="110"/>
      <c r="N94" s="65"/>
      <c r="O94" s="54"/>
      <c r="P94" s="53"/>
    </row>
    <row r="95" spans="1:259" s="108" customFormat="1" ht="20.100000000000001" hidden="1" customHeight="1">
      <c r="A95" s="109"/>
      <c r="B95" s="109"/>
      <c r="C95" s="109"/>
      <c r="D95" s="109"/>
      <c r="E95" s="110"/>
      <c r="F95" s="110"/>
      <c r="G95" s="110"/>
      <c r="H95" s="110"/>
      <c r="I95" s="110"/>
      <c r="J95" s="110"/>
      <c r="K95" s="28"/>
      <c r="L95" s="110"/>
      <c r="M95" s="110"/>
      <c r="N95" s="65"/>
      <c r="O95" s="54"/>
      <c r="P95" s="53"/>
    </row>
    <row r="96" spans="1:259" s="115" customFormat="1" ht="20.100000000000001" hidden="1" customHeight="1">
      <c r="A96" s="25" t="s">
        <v>329</v>
      </c>
      <c r="B96" s="27"/>
      <c r="C96" s="27"/>
      <c r="D96" s="27"/>
      <c r="E96" s="26"/>
      <c r="F96" s="110">
        <f>F99</f>
        <v>8815000</v>
      </c>
      <c r="G96" s="110"/>
      <c r="H96" s="110">
        <f>H99</f>
        <v>3140790</v>
      </c>
      <c r="I96" s="110"/>
      <c r="J96" s="119"/>
      <c r="K96" s="114"/>
      <c r="L96" s="116">
        <f>L99</f>
        <v>11955790</v>
      </c>
      <c r="M96" s="26"/>
      <c r="N96" s="65"/>
      <c r="O96" s="54"/>
      <c r="P96" s="53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  <c r="AN96" s="108"/>
      <c r="AO96" s="108"/>
      <c r="AP96" s="108"/>
      <c r="AQ96" s="108"/>
      <c r="AR96" s="108"/>
      <c r="AS96" s="108"/>
      <c r="AT96" s="108"/>
      <c r="AU96" s="108"/>
      <c r="AV96" s="108"/>
      <c r="AW96" s="108"/>
      <c r="AX96" s="108"/>
      <c r="AY96" s="108"/>
      <c r="AZ96" s="108"/>
      <c r="BA96" s="108"/>
      <c r="BB96" s="108"/>
      <c r="BC96" s="108"/>
      <c r="BD96" s="108"/>
      <c r="BE96" s="108"/>
      <c r="BF96" s="108"/>
      <c r="BG96" s="108"/>
      <c r="BH96" s="108"/>
      <c r="BI96" s="108"/>
      <c r="BJ96" s="108"/>
      <c r="BK96" s="108"/>
      <c r="BL96" s="108"/>
      <c r="BM96" s="108"/>
      <c r="BN96" s="108"/>
      <c r="BO96" s="108"/>
      <c r="BP96" s="108"/>
      <c r="BQ96" s="108"/>
      <c r="BR96" s="108"/>
      <c r="BS96" s="108"/>
      <c r="BT96" s="108"/>
      <c r="BU96" s="108"/>
      <c r="BV96" s="108"/>
      <c r="BW96" s="108"/>
      <c r="BX96" s="108"/>
      <c r="BY96" s="108"/>
      <c r="BZ96" s="108"/>
      <c r="CA96" s="108"/>
      <c r="CB96" s="108"/>
      <c r="CC96" s="108"/>
      <c r="CD96" s="108"/>
      <c r="CE96" s="108"/>
      <c r="CF96" s="108"/>
      <c r="CG96" s="108"/>
      <c r="CH96" s="108"/>
      <c r="CI96" s="108"/>
      <c r="CJ96" s="108"/>
      <c r="CK96" s="108"/>
      <c r="CL96" s="108"/>
      <c r="CM96" s="108"/>
      <c r="CN96" s="108"/>
      <c r="CO96" s="108"/>
      <c r="CP96" s="108"/>
      <c r="CQ96" s="108"/>
      <c r="CR96" s="108"/>
      <c r="CS96" s="108"/>
      <c r="CT96" s="108"/>
      <c r="CU96" s="108"/>
      <c r="CV96" s="108"/>
      <c r="CW96" s="108"/>
      <c r="CX96" s="108"/>
      <c r="CY96" s="108"/>
      <c r="CZ96" s="108"/>
      <c r="DA96" s="108"/>
      <c r="DB96" s="108"/>
      <c r="DC96" s="108"/>
      <c r="DD96" s="108"/>
      <c r="DE96" s="108"/>
      <c r="DF96" s="108"/>
      <c r="DG96" s="108"/>
      <c r="DH96" s="108"/>
      <c r="DI96" s="108"/>
      <c r="DJ96" s="108"/>
      <c r="DK96" s="108"/>
      <c r="DL96" s="108"/>
      <c r="DM96" s="108"/>
      <c r="DN96" s="108"/>
      <c r="DO96" s="108"/>
      <c r="DP96" s="108"/>
      <c r="DQ96" s="108"/>
      <c r="DR96" s="108"/>
      <c r="DS96" s="108"/>
      <c r="DT96" s="108"/>
      <c r="DU96" s="108"/>
      <c r="DV96" s="108"/>
      <c r="DW96" s="108"/>
      <c r="DX96" s="108"/>
      <c r="DY96" s="108"/>
      <c r="DZ96" s="108"/>
      <c r="EA96" s="108"/>
      <c r="EB96" s="108"/>
      <c r="EC96" s="108"/>
      <c r="ED96" s="108"/>
      <c r="EE96" s="108"/>
      <c r="EF96" s="108"/>
      <c r="EG96" s="108"/>
      <c r="EH96" s="108"/>
      <c r="EI96" s="108"/>
      <c r="EJ96" s="108"/>
      <c r="EK96" s="108"/>
      <c r="EL96" s="108"/>
      <c r="EM96" s="108"/>
      <c r="EN96" s="108"/>
      <c r="EO96" s="108"/>
      <c r="EP96" s="108"/>
      <c r="EQ96" s="108"/>
      <c r="ER96" s="108"/>
      <c r="ES96" s="108"/>
      <c r="ET96" s="108"/>
      <c r="EU96" s="108"/>
      <c r="EV96" s="108"/>
      <c r="EW96" s="108"/>
      <c r="EX96" s="108"/>
      <c r="EY96" s="108"/>
      <c r="EZ96" s="108"/>
      <c r="FA96" s="108"/>
      <c r="FB96" s="108"/>
      <c r="FC96" s="108"/>
      <c r="FD96" s="108"/>
      <c r="FE96" s="108"/>
      <c r="FF96" s="108"/>
      <c r="FG96" s="108"/>
      <c r="FH96" s="108"/>
      <c r="FI96" s="108"/>
      <c r="FJ96" s="108"/>
      <c r="FK96" s="108"/>
      <c r="FL96" s="108"/>
      <c r="FM96" s="108"/>
      <c r="FN96" s="108"/>
      <c r="FO96" s="108"/>
      <c r="FP96" s="108"/>
      <c r="FQ96" s="108"/>
      <c r="FR96" s="108"/>
      <c r="FS96" s="108"/>
      <c r="FT96" s="108"/>
      <c r="FU96" s="108"/>
      <c r="FV96" s="108"/>
      <c r="FW96" s="108"/>
      <c r="FX96" s="108"/>
      <c r="FY96" s="108"/>
      <c r="FZ96" s="108"/>
      <c r="GA96" s="108"/>
      <c r="GB96" s="108"/>
      <c r="GC96" s="108"/>
      <c r="GD96" s="108"/>
      <c r="GE96" s="108"/>
      <c r="GF96" s="108"/>
      <c r="GG96" s="108"/>
      <c r="GH96" s="108"/>
      <c r="GI96" s="108"/>
      <c r="GJ96" s="108"/>
      <c r="GK96" s="108"/>
      <c r="GL96" s="108"/>
      <c r="GM96" s="108"/>
      <c r="GN96" s="108"/>
      <c r="GO96" s="108"/>
      <c r="GP96" s="108"/>
      <c r="GQ96" s="108"/>
      <c r="GR96" s="108"/>
      <c r="GS96" s="108"/>
      <c r="GT96" s="108"/>
      <c r="GU96" s="108"/>
      <c r="GV96" s="108"/>
      <c r="GW96" s="108"/>
      <c r="GX96" s="108"/>
      <c r="GY96" s="108"/>
      <c r="GZ96" s="108"/>
      <c r="HA96" s="108"/>
      <c r="HB96" s="108"/>
      <c r="HC96" s="108"/>
      <c r="HD96" s="108"/>
      <c r="HE96" s="108"/>
      <c r="HF96" s="108"/>
      <c r="HG96" s="108"/>
      <c r="HH96" s="108"/>
      <c r="HI96" s="108"/>
      <c r="HJ96" s="108"/>
      <c r="HK96" s="108"/>
      <c r="HL96" s="108"/>
      <c r="HM96" s="108"/>
      <c r="HN96" s="108"/>
      <c r="HO96" s="108"/>
      <c r="HP96" s="108"/>
      <c r="HQ96" s="108"/>
      <c r="HR96" s="108"/>
      <c r="HS96" s="108"/>
      <c r="HT96" s="108"/>
      <c r="HU96" s="108"/>
      <c r="HV96" s="108"/>
      <c r="HW96" s="108"/>
      <c r="HX96" s="108"/>
      <c r="HY96" s="108"/>
      <c r="HZ96" s="108"/>
      <c r="IA96" s="108"/>
      <c r="IB96" s="108"/>
      <c r="IC96" s="108"/>
      <c r="ID96" s="108"/>
      <c r="IE96" s="108"/>
      <c r="IF96" s="108"/>
      <c r="IG96" s="108"/>
      <c r="IH96" s="108"/>
      <c r="II96" s="108"/>
      <c r="IJ96" s="108"/>
      <c r="IK96" s="108"/>
      <c r="IL96" s="108"/>
      <c r="IM96" s="108"/>
      <c r="IN96" s="108"/>
      <c r="IO96" s="108"/>
      <c r="IP96" s="108"/>
      <c r="IQ96" s="108"/>
      <c r="IR96" s="108"/>
      <c r="IS96" s="108"/>
      <c r="IT96" s="108"/>
      <c r="IU96" s="108"/>
      <c r="IV96" s="108"/>
      <c r="IW96" s="108"/>
      <c r="IX96" s="108"/>
      <c r="IY96" s="108"/>
    </row>
    <row r="97" spans="1:259" s="108" customFormat="1" ht="20.100000000000001" customHeight="1">
      <c r="A97" s="27" t="s">
        <v>330</v>
      </c>
      <c r="B97" s="27"/>
      <c r="C97" s="27">
        <v>20500</v>
      </c>
      <c r="D97" s="27" t="s">
        <v>63</v>
      </c>
      <c r="E97" s="26">
        <v>430</v>
      </c>
      <c r="F97" s="26">
        <f>INT(C97*E97)</f>
        <v>8815000</v>
      </c>
      <c r="G97" s="26"/>
      <c r="H97" s="26"/>
      <c r="I97" s="26"/>
      <c r="J97" s="26"/>
      <c r="K97" s="28">
        <f>E97+G97+I97</f>
        <v>430</v>
      </c>
      <c r="L97" s="26">
        <f>+INT(F97+H97+J97)</f>
        <v>8815000</v>
      </c>
      <c r="M97" s="53" t="s">
        <v>30</v>
      </c>
      <c r="N97" s="447">
        <f t="shared" ref="N97:N98" si="10">ROUND(L97/$K$6,4)</f>
        <v>3.5000000000000003E-2</v>
      </c>
      <c r="O97" s="54"/>
      <c r="P97" s="53"/>
      <c r="Q97" s="107"/>
    </row>
    <row r="98" spans="1:259" s="108" customFormat="1" ht="20.100000000000001" customHeight="1">
      <c r="A98" s="27" t="s">
        <v>331</v>
      </c>
      <c r="B98" s="27"/>
      <c r="C98" s="31">
        <v>10</v>
      </c>
      <c r="D98" s="27" t="s">
        <v>332</v>
      </c>
      <c r="E98" s="26"/>
      <c r="F98" s="26"/>
      <c r="G98" s="26">
        <v>314079</v>
      </c>
      <c r="H98" s="26">
        <f>INT(G98*C98)</f>
        <v>3140790</v>
      </c>
      <c r="I98" s="26">
        <v>0</v>
      </c>
      <c r="J98" s="26"/>
      <c r="K98" s="28">
        <f>E98+G98+I98</f>
        <v>314079</v>
      </c>
      <c r="L98" s="26">
        <f>+INT(F98+H98+J98)</f>
        <v>3140790</v>
      </c>
      <c r="M98" s="53" t="s">
        <v>30</v>
      </c>
      <c r="N98" s="447">
        <f t="shared" si="10"/>
        <v>1.2500000000000001E-2</v>
      </c>
      <c r="O98" s="54"/>
      <c r="P98" s="53"/>
      <c r="Q98" s="107"/>
    </row>
    <row r="99" spans="1:259" s="108" customFormat="1" ht="20.100000000000001" hidden="1" customHeight="1">
      <c r="A99" s="109" t="s">
        <v>315</v>
      </c>
      <c r="B99" s="109"/>
      <c r="C99" s="109"/>
      <c r="D99" s="109"/>
      <c r="E99" s="110"/>
      <c r="F99" s="110">
        <f>F97+F98</f>
        <v>8815000</v>
      </c>
      <c r="G99" s="110"/>
      <c r="H99" s="110">
        <f>H98+H97</f>
        <v>3140790</v>
      </c>
      <c r="I99" s="110" t="s">
        <v>333</v>
      </c>
      <c r="J99" s="110"/>
      <c r="K99" s="28"/>
      <c r="L99" s="110">
        <f>L97+L98</f>
        <v>11955790</v>
      </c>
      <c r="M99" s="110"/>
      <c r="N99" s="65"/>
      <c r="O99" s="54"/>
      <c r="P99" s="53"/>
    </row>
    <row r="100" spans="1:259" s="108" customFormat="1" ht="20.100000000000001" hidden="1" customHeight="1">
      <c r="A100" s="109"/>
      <c r="B100" s="109"/>
      <c r="C100" s="109"/>
      <c r="D100" s="109"/>
      <c r="E100" s="110"/>
      <c r="F100" s="110"/>
      <c r="G100" s="110"/>
      <c r="H100" s="110"/>
      <c r="I100" s="110"/>
      <c r="J100" s="110"/>
      <c r="K100" s="28"/>
      <c r="L100" s="110"/>
      <c r="M100" s="110"/>
      <c r="N100" s="65"/>
      <c r="O100" s="54"/>
      <c r="P100" s="53"/>
    </row>
    <row r="101" spans="1:259" s="115" customFormat="1" ht="20.100000000000001" hidden="1" customHeight="1">
      <c r="A101" s="25" t="s">
        <v>334</v>
      </c>
      <c r="B101" s="27"/>
      <c r="C101" s="27"/>
      <c r="D101" s="27"/>
      <c r="E101" s="26"/>
      <c r="F101" s="110">
        <f>F105</f>
        <v>6571267</v>
      </c>
      <c r="G101" s="110"/>
      <c r="H101" s="110">
        <f>H105</f>
        <v>49149937</v>
      </c>
      <c r="I101" s="110"/>
      <c r="J101" s="110">
        <f>J105</f>
        <v>0</v>
      </c>
      <c r="K101" s="114">
        <f>E101+G101+I101</f>
        <v>0</v>
      </c>
      <c r="L101" s="116">
        <f>L105</f>
        <v>55721204</v>
      </c>
      <c r="M101" s="26"/>
      <c r="N101" s="65"/>
      <c r="O101" s="54"/>
      <c r="P101" s="53"/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8"/>
      <c r="AO101" s="108"/>
      <c r="AP101" s="108"/>
      <c r="AQ101" s="108"/>
      <c r="AR101" s="108"/>
      <c r="AS101" s="108"/>
      <c r="AT101" s="108"/>
      <c r="AU101" s="108"/>
      <c r="AV101" s="108"/>
      <c r="AW101" s="108"/>
      <c r="AX101" s="108"/>
      <c r="AY101" s="108"/>
      <c r="AZ101" s="108"/>
      <c r="BA101" s="108"/>
      <c r="BB101" s="108"/>
      <c r="BC101" s="108"/>
      <c r="BD101" s="108"/>
      <c r="BE101" s="108"/>
      <c r="BF101" s="108"/>
      <c r="BG101" s="108"/>
      <c r="BH101" s="108"/>
      <c r="BI101" s="108"/>
      <c r="BJ101" s="108"/>
      <c r="BK101" s="108"/>
      <c r="BL101" s="108"/>
      <c r="BM101" s="108"/>
      <c r="BN101" s="108"/>
      <c r="BO101" s="108"/>
      <c r="BP101" s="108"/>
      <c r="BQ101" s="108"/>
      <c r="BR101" s="108"/>
      <c r="BS101" s="108"/>
      <c r="BT101" s="108"/>
      <c r="BU101" s="108"/>
      <c r="BV101" s="108"/>
      <c r="BW101" s="108"/>
      <c r="BX101" s="108"/>
      <c r="BY101" s="108"/>
      <c r="BZ101" s="108"/>
      <c r="CA101" s="108"/>
      <c r="CB101" s="108"/>
      <c r="CC101" s="108"/>
      <c r="CD101" s="108"/>
      <c r="CE101" s="108"/>
      <c r="CF101" s="108"/>
      <c r="CG101" s="108"/>
      <c r="CH101" s="108"/>
      <c r="CI101" s="108"/>
      <c r="CJ101" s="108"/>
      <c r="CK101" s="108"/>
      <c r="CL101" s="108"/>
      <c r="CM101" s="108"/>
      <c r="CN101" s="108"/>
      <c r="CO101" s="108"/>
      <c r="CP101" s="108"/>
      <c r="CQ101" s="108"/>
      <c r="CR101" s="108"/>
      <c r="CS101" s="108"/>
      <c r="CT101" s="108"/>
      <c r="CU101" s="108"/>
      <c r="CV101" s="108"/>
      <c r="CW101" s="108"/>
      <c r="CX101" s="108"/>
      <c r="CY101" s="108"/>
      <c r="CZ101" s="108"/>
      <c r="DA101" s="108"/>
      <c r="DB101" s="108"/>
      <c r="DC101" s="108"/>
      <c r="DD101" s="108"/>
      <c r="DE101" s="108"/>
      <c r="DF101" s="108"/>
      <c r="DG101" s="108"/>
      <c r="DH101" s="108"/>
      <c r="DI101" s="108"/>
      <c r="DJ101" s="108"/>
      <c r="DK101" s="108"/>
      <c r="DL101" s="108"/>
      <c r="DM101" s="108"/>
      <c r="DN101" s="108"/>
      <c r="DO101" s="108"/>
      <c r="DP101" s="108"/>
      <c r="DQ101" s="108"/>
      <c r="DR101" s="108"/>
      <c r="DS101" s="108"/>
      <c r="DT101" s="108"/>
      <c r="DU101" s="108"/>
      <c r="DV101" s="108"/>
      <c r="DW101" s="108"/>
      <c r="DX101" s="108"/>
      <c r="DY101" s="108"/>
      <c r="DZ101" s="108"/>
      <c r="EA101" s="108"/>
      <c r="EB101" s="108"/>
      <c r="EC101" s="108"/>
      <c r="ED101" s="108"/>
      <c r="EE101" s="108"/>
      <c r="EF101" s="108"/>
      <c r="EG101" s="108"/>
      <c r="EH101" s="108"/>
      <c r="EI101" s="108"/>
      <c r="EJ101" s="108"/>
      <c r="EK101" s="108"/>
      <c r="EL101" s="108"/>
      <c r="EM101" s="108"/>
      <c r="EN101" s="108"/>
      <c r="EO101" s="108"/>
      <c r="EP101" s="108"/>
      <c r="EQ101" s="108"/>
      <c r="ER101" s="108"/>
      <c r="ES101" s="108"/>
      <c r="ET101" s="108"/>
      <c r="EU101" s="108"/>
      <c r="EV101" s="108"/>
      <c r="EW101" s="108"/>
      <c r="EX101" s="108"/>
      <c r="EY101" s="108"/>
      <c r="EZ101" s="108"/>
      <c r="FA101" s="108"/>
      <c r="FB101" s="108"/>
      <c r="FC101" s="108"/>
      <c r="FD101" s="108"/>
      <c r="FE101" s="108"/>
      <c r="FF101" s="108"/>
      <c r="FG101" s="108"/>
      <c r="FH101" s="108"/>
      <c r="FI101" s="108"/>
      <c r="FJ101" s="108"/>
      <c r="FK101" s="108"/>
      <c r="FL101" s="108"/>
      <c r="FM101" s="108"/>
      <c r="FN101" s="108"/>
      <c r="FO101" s="108"/>
      <c r="FP101" s="108"/>
      <c r="FQ101" s="108"/>
      <c r="FR101" s="108"/>
      <c r="FS101" s="108"/>
      <c r="FT101" s="108"/>
      <c r="FU101" s="108"/>
      <c r="FV101" s="108"/>
      <c r="FW101" s="108"/>
      <c r="FX101" s="108"/>
      <c r="FY101" s="108"/>
      <c r="FZ101" s="108"/>
      <c r="GA101" s="108"/>
      <c r="GB101" s="108"/>
      <c r="GC101" s="108"/>
      <c r="GD101" s="108"/>
      <c r="GE101" s="108"/>
      <c r="GF101" s="108"/>
      <c r="GG101" s="108"/>
      <c r="GH101" s="108"/>
      <c r="GI101" s="108"/>
      <c r="GJ101" s="108"/>
      <c r="GK101" s="108"/>
      <c r="GL101" s="108"/>
      <c r="GM101" s="108"/>
      <c r="GN101" s="108"/>
      <c r="GO101" s="108"/>
      <c r="GP101" s="108"/>
      <c r="GQ101" s="108"/>
      <c r="GR101" s="108"/>
      <c r="GS101" s="108"/>
      <c r="GT101" s="108"/>
      <c r="GU101" s="108"/>
      <c r="GV101" s="108"/>
      <c r="GW101" s="108"/>
      <c r="GX101" s="108"/>
      <c r="GY101" s="108"/>
      <c r="GZ101" s="108"/>
      <c r="HA101" s="108"/>
      <c r="HB101" s="108"/>
      <c r="HC101" s="108"/>
      <c r="HD101" s="108"/>
      <c r="HE101" s="108"/>
      <c r="HF101" s="108"/>
      <c r="HG101" s="108"/>
      <c r="HH101" s="108"/>
      <c r="HI101" s="108"/>
      <c r="HJ101" s="108"/>
      <c r="HK101" s="108"/>
      <c r="HL101" s="108"/>
      <c r="HM101" s="108"/>
      <c r="HN101" s="108"/>
      <c r="HO101" s="108"/>
      <c r="HP101" s="108"/>
      <c r="HQ101" s="108"/>
      <c r="HR101" s="108"/>
      <c r="HS101" s="108"/>
      <c r="HT101" s="108"/>
      <c r="HU101" s="108"/>
      <c r="HV101" s="108"/>
      <c r="HW101" s="108"/>
      <c r="HX101" s="108"/>
      <c r="HY101" s="108"/>
      <c r="HZ101" s="108"/>
      <c r="IA101" s="108"/>
      <c r="IB101" s="108"/>
      <c r="IC101" s="108"/>
      <c r="ID101" s="108"/>
      <c r="IE101" s="108"/>
      <c r="IF101" s="108"/>
      <c r="IG101" s="108"/>
      <c r="IH101" s="108"/>
      <c r="II101" s="108"/>
      <c r="IJ101" s="108"/>
      <c r="IK101" s="108"/>
      <c r="IL101" s="108"/>
      <c r="IM101" s="108"/>
      <c r="IN101" s="108"/>
      <c r="IO101" s="108"/>
      <c r="IP101" s="108"/>
      <c r="IQ101" s="108"/>
      <c r="IR101" s="108"/>
      <c r="IS101" s="108"/>
      <c r="IT101" s="108"/>
      <c r="IU101" s="108"/>
      <c r="IV101" s="108"/>
      <c r="IW101" s="108"/>
      <c r="IX101" s="108"/>
      <c r="IY101" s="108"/>
    </row>
    <row r="102" spans="1:259" s="120" customFormat="1" ht="20.100000000000001" customHeight="1">
      <c r="A102" s="27" t="s">
        <v>335</v>
      </c>
      <c r="B102" s="27" t="s">
        <v>336</v>
      </c>
      <c r="C102" s="27">
        <v>2000</v>
      </c>
      <c r="D102" s="27" t="s">
        <v>337</v>
      </c>
      <c r="E102" s="26">
        <v>2550</v>
      </c>
      <c r="F102" s="26">
        <f>INT(C102*E102)</f>
        <v>5100000</v>
      </c>
      <c r="G102" s="26"/>
      <c r="H102" s="26"/>
      <c r="I102" s="26"/>
      <c r="J102" s="26"/>
      <c r="K102" s="28">
        <f>E102+G102+I102</f>
        <v>2550</v>
      </c>
      <c r="L102" s="26">
        <f>+INT(F102+H102+J102)</f>
        <v>5100000</v>
      </c>
      <c r="M102" s="53" t="s">
        <v>30</v>
      </c>
      <c r="N102" s="447">
        <f t="shared" ref="N102:N104" si="11">ROUND(L102/$K$6,4)</f>
        <v>2.0299999999999999E-2</v>
      </c>
      <c r="O102" s="54"/>
      <c r="P102" s="53"/>
      <c r="Q102" s="107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  <c r="AN102" s="108"/>
      <c r="AO102" s="108"/>
      <c r="AP102" s="108"/>
      <c r="AQ102" s="108"/>
      <c r="AR102" s="108"/>
      <c r="AS102" s="108"/>
      <c r="AT102" s="108"/>
      <c r="AU102" s="108"/>
      <c r="AV102" s="108"/>
      <c r="AW102" s="108"/>
      <c r="AX102" s="108"/>
      <c r="AY102" s="108"/>
      <c r="AZ102" s="108"/>
      <c r="BA102" s="108"/>
      <c r="BB102" s="108"/>
      <c r="BC102" s="108"/>
      <c r="BD102" s="108"/>
      <c r="BE102" s="108"/>
      <c r="BF102" s="108"/>
      <c r="BG102" s="108"/>
      <c r="BH102" s="108"/>
      <c r="BI102" s="108"/>
      <c r="BJ102" s="108"/>
      <c r="BK102" s="108"/>
      <c r="BL102" s="108"/>
      <c r="BM102" s="108"/>
      <c r="BN102" s="108"/>
      <c r="BO102" s="108"/>
      <c r="BP102" s="108"/>
      <c r="BQ102" s="108"/>
      <c r="BR102" s="108"/>
      <c r="BS102" s="108"/>
      <c r="BT102" s="108"/>
      <c r="BU102" s="108"/>
      <c r="BV102" s="108"/>
      <c r="BW102" s="108"/>
      <c r="BX102" s="108"/>
      <c r="BY102" s="108"/>
      <c r="BZ102" s="108"/>
      <c r="CA102" s="108"/>
      <c r="CB102" s="108"/>
      <c r="CC102" s="108"/>
      <c r="CD102" s="108"/>
      <c r="CE102" s="108"/>
      <c r="CF102" s="108"/>
      <c r="CG102" s="108"/>
      <c r="CH102" s="108"/>
      <c r="CI102" s="108"/>
      <c r="CJ102" s="108"/>
      <c r="CK102" s="108"/>
      <c r="CL102" s="108"/>
      <c r="CM102" s="108"/>
      <c r="CN102" s="108"/>
      <c r="CO102" s="108"/>
      <c r="CP102" s="108"/>
      <c r="CQ102" s="108"/>
      <c r="CR102" s="108"/>
      <c r="CS102" s="108"/>
      <c r="CT102" s="108"/>
      <c r="CU102" s="108"/>
      <c r="CV102" s="108"/>
      <c r="CW102" s="108"/>
      <c r="CX102" s="108"/>
      <c r="CY102" s="108"/>
      <c r="CZ102" s="108"/>
      <c r="DA102" s="108"/>
      <c r="DB102" s="108"/>
      <c r="DC102" s="108"/>
      <c r="DD102" s="108"/>
      <c r="DE102" s="108"/>
      <c r="DF102" s="108"/>
      <c r="DG102" s="108"/>
      <c r="DH102" s="108"/>
      <c r="DI102" s="108"/>
      <c r="DJ102" s="108"/>
      <c r="DK102" s="108"/>
      <c r="DL102" s="108"/>
      <c r="DM102" s="108"/>
      <c r="DN102" s="108"/>
      <c r="DO102" s="108"/>
      <c r="DP102" s="108"/>
      <c r="DQ102" s="108"/>
      <c r="DR102" s="108"/>
      <c r="DS102" s="108"/>
      <c r="DT102" s="108"/>
      <c r="DU102" s="108"/>
      <c r="DV102" s="108"/>
      <c r="DW102" s="108"/>
      <c r="DX102" s="108"/>
      <c r="DY102" s="108"/>
      <c r="DZ102" s="108"/>
      <c r="EA102" s="108"/>
      <c r="EB102" s="108"/>
      <c r="EC102" s="108"/>
      <c r="ED102" s="108"/>
      <c r="EE102" s="108"/>
      <c r="EF102" s="108"/>
      <c r="EG102" s="108"/>
      <c r="EH102" s="108"/>
      <c r="EI102" s="108"/>
      <c r="EJ102" s="108"/>
      <c r="EK102" s="108"/>
      <c r="EL102" s="108"/>
      <c r="EM102" s="108"/>
      <c r="EN102" s="108"/>
      <c r="EO102" s="108"/>
      <c r="EP102" s="108"/>
      <c r="EQ102" s="108"/>
      <c r="ER102" s="108"/>
      <c r="ES102" s="108"/>
      <c r="ET102" s="108"/>
      <c r="EU102" s="108"/>
      <c r="EV102" s="108"/>
      <c r="EW102" s="108"/>
      <c r="EX102" s="108"/>
      <c r="EY102" s="108"/>
      <c r="EZ102" s="108"/>
      <c r="FA102" s="108"/>
      <c r="FB102" s="108"/>
      <c r="FC102" s="108"/>
      <c r="FD102" s="108"/>
      <c r="FE102" s="108"/>
      <c r="FF102" s="108"/>
      <c r="FG102" s="108"/>
      <c r="FH102" s="108"/>
      <c r="FI102" s="108"/>
      <c r="FJ102" s="108"/>
      <c r="FK102" s="108"/>
      <c r="FL102" s="108"/>
      <c r="FM102" s="108"/>
      <c r="FN102" s="108"/>
      <c r="FO102" s="108"/>
      <c r="FP102" s="108"/>
      <c r="FQ102" s="108"/>
      <c r="FR102" s="108"/>
      <c r="FS102" s="108"/>
      <c r="FT102" s="108"/>
      <c r="FU102" s="108"/>
      <c r="FV102" s="108"/>
      <c r="FW102" s="108"/>
      <c r="FX102" s="108"/>
      <c r="FY102" s="108"/>
      <c r="FZ102" s="108"/>
      <c r="GA102" s="108"/>
      <c r="GB102" s="108"/>
      <c r="GC102" s="108"/>
      <c r="GD102" s="108"/>
      <c r="GE102" s="108"/>
      <c r="GF102" s="108"/>
      <c r="GG102" s="108"/>
      <c r="GH102" s="108"/>
      <c r="GI102" s="108"/>
      <c r="GJ102" s="108"/>
      <c r="GK102" s="108"/>
      <c r="GL102" s="108"/>
      <c r="GM102" s="108"/>
      <c r="GN102" s="108"/>
      <c r="GO102" s="108"/>
      <c r="GP102" s="108"/>
      <c r="GQ102" s="108"/>
      <c r="GR102" s="108"/>
      <c r="GS102" s="108"/>
      <c r="GT102" s="108"/>
      <c r="GU102" s="108"/>
      <c r="GV102" s="108"/>
      <c r="GW102" s="108"/>
      <c r="GX102" s="108"/>
      <c r="GY102" s="108"/>
      <c r="GZ102" s="108"/>
      <c r="HA102" s="108"/>
      <c r="HB102" s="108"/>
      <c r="HC102" s="108"/>
      <c r="HD102" s="108"/>
      <c r="HE102" s="108"/>
      <c r="HF102" s="108"/>
      <c r="HG102" s="108"/>
      <c r="HH102" s="108"/>
      <c r="HI102" s="108"/>
      <c r="HJ102" s="108"/>
      <c r="HK102" s="108"/>
      <c r="HL102" s="108"/>
      <c r="HM102" s="108"/>
      <c r="HN102" s="108"/>
      <c r="HO102" s="108"/>
      <c r="HP102" s="108"/>
      <c r="HQ102" s="108"/>
      <c r="HR102" s="108"/>
      <c r="HS102" s="108"/>
      <c r="HT102" s="108"/>
      <c r="HU102" s="108"/>
      <c r="HV102" s="108"/>
      <c r="HW102" s="108"/>
      <c r="HX102" s="108"/>
      <c r="HY102" s="108"/>
      <c r="HZ102" s="108"/>
      <c r="IA102" s="108"/>
      <c r="IB102" s="108"/>
      <c r="IC102" s="108"/>
      <c r="ID102" s="108"/>
      <c r="IE102" s="108"/>
      <c r="IF102" s="108"/>
      <c r="IG102" s="108"/>
      <c r="IH102" s="108"/>
      <c r="II102" s="108"/>
      <c r="IJ102" s="108"/>
      <c r="IK102" s="108"/>
      <c r="IL102" s="108"/>
      <c r="IM102" s="108"/>
      <c r="IN102" s="108"/>
      <c r="IO102" s="108"/>
      <c r="IP102" s="108"/>
      <c r="IQ102" s="108"/>
      <c r="IR102" s="108"/>
      <c r="IS102" s="108"/>
      <c r="IT102" s="108"/>
      <c r="IU102" s="108"/>
      <c r="IV102" s="108"/>
      <c r="IW102" s="108"/>
      <c r="IX102" s="108"/>
      <c r="IY102" s="108"/>
    </row>
    <row r="103" spans="1:259" s="108" customFormat="1" ht="20.100000000000001" customHeight="1">
      <c r="A103" s="27" t="s">
        <v>338</v>
      </c>
      <c r="B103" s="27"/>
      <c r="C103" s="34">
        <v>945.5</v>
      </c>
      <c r="D103" s="27" t="s">
        <v>339</v>
      </c>
      <c r="E103" s="26">
        <v>1171</v>
      </c>
      <c r="F103" s="26">
        <f>INT(C103*E103)</f>
        <v>1107180</v>
      </c>
      <c r="G103" s="26">
        <v>39048.375</v>
      </c>
      <c r="H103" s="26">
        <f>INT(C103*G103)</f>
        <v>36920238</v>
      </c>
      <c r="I103" s="26">
        <v>0</v>
      </c>
      <c r="J103" s="26">
        <f>INT(I103*C103)</f>
        <v>0</v>
      </c>
      <c r="K103" s="28">
        <f>E103+G103+I103</f>
        <v>40219.375</v>
      </c>
      <c r="L103" s="26">
        <f>+INT(F103+H103+J103)</f>
        <v>38027418</v>
      </c>
      <c r="M103" s="53" t="s">
        <v>30</v>
      </c>
      <c r="N103" s="447">
        <f t="shared" si="11"/>
        <v>0.15110000000000001</v>
      </c>
      <c r="O103" s="54"/>
      <c r="P103" s="53"/>
      <c r="Q103" s="107"/>
    </row>
    <row r="104" spans="1:259" s="108" customFormat="1" ht="20.100000000000001" customHeight="1">
      <c r="A104" s="27" t="s">
        <v>340</v>
      </c>
      <c r="B104" s="27"/>
      <c r="C104" s="34">
        <v>4854.5</v>
      </c>
      <c r="D104" s="27" t="s">
        <v>339</v>
      </c>
      <c r="E104" s="26">
        <v>75</v>
      </c>
      <c r="F104" s="26">
        <f>INT(C104*E104)</f>
        <v>364087</v>
      </c>
      <c r="G104" s="26">
        <v>2519.25</v>
      </c>
      <c r="H104" s="26">
        <f>INT(C104*G104)</f>
        <v>12229699</v>
      </c>
      <c r="I104" s="26">
        <v>0</v>
      </c>
      <c r="J104" s="26">
        <f>INT(I104*C104)</f>
        <v>0</v>
      </c>
      <c r="K104" s="28">
        <f>E104+G104+I104</f>
        <v>2594.25</v>
      </c>
      <c r="L104" s="26">
        <f>+INT(F104+H104+J104)</f>
        <v>12593786</v>
      </c>
      <c r="M104" s="53" t="s">
        <v>30</v>
      </c>
      <c r="N104" s="447">
        <f t="shared" si="11"/>
        <v>5.0099999999999999E-2</v>
      </c>
      <c r="O104" s="54"/>
      <c r="P104" s="53"/>
      <c r="Q104" s="107"/>
    </row>
    <row r="105" spans="1:259" s="115" customFormat="1" ht="20.100000000000001" hidden="1" customHeight="1">
      <c r="A105" s="109" t="s">
        <v>315</v>
      </c>
      <c r="B105" s="109"/>
      <c r="C105" s="109"/>
      <c r="D105" s="109"/>
      <c r="E105" s="110"/>
      <c r="F105" s="110">
        <f>F102+F103+F104</f>
        <v>6571267</v>
      </c>
      <c r="G105" s="110"/>
      <c r="H105" s="110">
        <f>H102+H103+H104</f>
        <v>49149937</v>
      </c>
      <c r="I105" s="110"/>
      <c r="J105" s="110">
        <f>J102+J103+J104</f>
        <v>0</v>
      </c>
      <c r="K105" s="28"/>
      <c r="L105" s="110">
        <f>+INT(H105+J105+F105)</f>
        <v>55721204</v>
      </c>
      <c r="M105" s="110"/>
      <c r="N105" s="65"/>
      <c r="O105" s="54"/>
      <c r="P105" s="53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8"/>
      <c r="AP105" s="108"/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8"/>
      <c r="BF105" s="108"/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8"/>
      <c r="BV105" s="108"/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8"/>
      <c r="CL105" s="108"/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8"/>
      <c r="DB105" s="108"/>
      <c r="DC105" s="108"/>
      <c r="DD105" s="108"/>
      <c r="DE105" s="108"/>
      <c r="DF105" s="108"/>
      <c r="DG105" s="108"/>
      <c r="DH105" s="108"/>
      <c r="DI105" s="108"/>
      <c r="DJ105" s="108"/>
      <c r="DK105" s="108"/>
      <c r="DL105" s="108"/>
      <c r="DM105" s="108"/>
      <c r="DN105" s="108"/>
      <c r="DO105" s="108"/>
      <c r="DP105" s="108"/>
      <c r="DQ105" s="108"/>
      <c r="DR105" s="108"/>
      <c r="DS105" s="108"/>
      <c r="DT105" s="108"/>
      <c r="DU105" s="108"/>
      <c r="DV105" s="108"/>
      <c r="DW105" s="108"/>
      <c r="DX105" s="108"/>
      <c r="DY105" s="108"/>
      <c r="DZ105" s="108"/>
      <c r="EA105" s="108"/>
      <c r="EB105" s="108"/>
      <c r="EC105" s="108"/>
      <c r="ED105" s="108"/>
      <c r="EE105" s="108"/>
      <c r="EF105" s="108"/>
      <c r="EG105" s="108"/>
      <c r="EH105" s="108"/>
      <c r="EI105" s="108"/>
      <c r="EJ105" s="108"/>
      <c r="EK105" s="108"/>
      <c r="EL105" s="108"/>
      <c r="EM105" s="108"/>
      <c r="EN105" s="108"/>
      <c r="EO105" s="108"/>
      <c r="EP105" s="108"/>
      <c r="EQ105" s="108"/>
      <c r="ER105" s="108"/>
      <c r="ES105" s="108"/>
      <c r="ET105" s="108"/>
      <c r="EU105" s="108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  <c r="FH105" s="108"/>
      <c r="FI105" s="108"/>
      <c r="FJ105" s="108"/>
      <c r="FK105" s="108"/>
      <c r="FL105" s="108"/>
      <c r="FM105" s="108"/>
      <c r="FN105" s="108"/>
      <c r="FO105" s="108"/>
      <c r="FP105" s="108"/>
      <c r="FQ105" s="108"/>
      <c r="FR105" s="108"/>
      <c r="FS105" s="108"/>
      <c r="FT105" s="108"/>
      <c r="FU105" s="108"/>
      <c r="FV105" s="108"/>
      <c r="FW105" s="108"/>
      <c r="FX105" s="108"/>
      <c r="FY105" s="108"/>
      <c r="FZ105" s="108"/>
      <c r="GA105" s="108"/>
      <c r="GB105" s="108"/>
      <c r="GC105" s="108"/>
      <c r="GD105" s="108"/>
      <c r="GE105" s="108"/>
      <c r="GF105" s="108"/>
      <c r="GG105" s="108"/>
      <c r="GH105" s="108"/>
      <c r="GI105" s="108"/>
      <c r="GJ105" s="108"/>
      <c r="GK105" s="108"/>
      <c r="GL105" s="108"/>
      <c r="GM105" s="108"/>
      <c r="GN105" s="108"/>
      <c r="GO105" s="108"/>
      <c r="GP105" s="108"/>
      <c r="GQ105" s="108"/>
      <c r="GR105" s="108"/>
      <c r="GS105" s="108"/>
      <c r="GT105" s="108"/>
      <c r="GU105" s="108"/>
      <c r="GV105" s="108"/>
      <c r="GW105" s="108"/>
      <c r="GX105" s="108"/>
      <c r="GY105" s="108"/>
      <c r="GZ105" s="108"/>
      <c r="HA105" s="108"/>
      <c r="HB105" s="108"/>
      <c r="HC105" s="108"/>
      <c r="HD105" s="108"/>
      <c r="HE105" s="108"/>
      <c r="HF105" s="108"/>
      <c r="HG105" s="108"/>
      <c r="HH105" s="108"/>
      <c r="HI105" s="108"/>
      <c r="HJ105" s="108"/>
      <c r="HK105" s="108"/>
      <c r="HL105" s="108"/>
      <c r="HM105" s="108"/>
      <c r="HN105" s="108"/>
      <c r="HO105" s="108"/>
      <c r="HP105" s="108"/>
      <c r="HQ105" s="108"/>
      <c r="HR105" s="108"/>
      <c r="HS105" s="108"/>
      <c r="HT105" s="108"/>
      <c r="HU105" s="108"/>
      <c r="HV105" s="108"/>
      <c r="HW105" s="108"/>
      <c r="HX105" s="108"/>
      <c r="HY105" s="108"/>
      <c r="HZ105" s="108"/>
      <c r="IA105" s="108"/>
      <c r="IB105" s="108"/>
      <c r="IC105" s="108"/>
      <c r="ID105" s="108"/>
      <c r="IE105" s="108"/>
      <c r="IF105" s="108"/>
      <c r="IG105" s="108"/>
      <c r="IH105" s="108"/>
      <c r="II105" s="108"/>
      <c r="IJ105" s="108"/>
      <c r="IK105" s="108"/>
      <c r="IL105" s="108"/>
      <c r="IM105" s="108"/>
      <c r="IN105" s="108"/>
      <c r="IO105" s="108"/>
      <c r="IP105" s="108"/>
      <c r="IQ105" s="108"/>
      <c r="IR105" s="108"/>
      <c r="IS105" s="108"/>
      <c r="IT105" s="108"/>
      <c r="IU105" s="108"/>
      <c r="IV105" s="108"/>
      <c r="IW105" s="108"/>
      <c r="IX105" s="108"/>
      <c r="IY105" s="108"/>
    </row>
    <row r="106" spans="1:259" s="115" customFormat="1" ht="20.100000000000001" hidden="1" customHeight="1">
      <c r="A106" s="109"/>
      <c r="B106" s="109"/>
      <c r="C106" s="109"/>
      <c r="D106" s="109"/>
      <c r="E106" s="110"/>
      <c r="F106" s="110"/>
      <c r="G106" s="110"/>
      <c r="H106" s="110"/>
      <c r="I106" s="110"/>
      <c r="J106" s="110"/>
      <c r="K106" s="28"/>
      <c r="L106" s="110"/>
      <c r="M106" s="110"/>
      <c r="N106" s="65"/>
      <c r="O106" s="54"/>
      <c r="P106" s="53"/>
      <c r="Q106" s="108"/>
      <c r="R106" s="108"/>
      <c r="S106" s="108"/>
      <c r="T106" s="108"/>
      <c r="U106" s="108"/>
      <c r="V106" s="108"/>
      <c r="W106" s="108"/>
      <c r="X106" s="108"/>
      <c r="Y106" s="108"/>
      <c r="Z106" s="108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8"/>
      <c r="AL106" s="108"/>
      <c r="AM106" s="108"/>
      <c r="AN106" s="108"/>
      <c r="AO106" s="108"/>
      <c r="AP106" s="108"/>
      <c r="AQ106" s="108"/>
      <c r="AR106" s="108"/>
      <c r="AS106" s="108"/>
      <c r="AT106" s="108"/>
      <c r="AU106" s="108"/>
      <c r="AV106" s="108"/>
      <c r="AW106" s="108"/>
      <c r="AX106" s="108"/>
      <c r="AY106" s="108"/>
      <c r="AZ106" s="108"/>
      <c r="BA106" s="108"/>
      <c r="BB106" s="108"/>
      <c r="BC106" s="108"/>
      <c r="BD106" s="108"/>
      <c r="BE106" s="108"/>
      <c r="BF106" s="108"/>
      <c r="BG106" s="108"/>
      <c r="BH106" s="108"/>
      <c r="BI106" s="108"/>
      <c r="BJ106" s="108"/>
      <c r="BK106" s="108"/>
      <c r="BL106" s="108"/>
      <c r="BM106" s="108"/>
      <c r="BN106" s="108"/>
      <c r="BO106" s="108"/>
      <c r="BP106" s="108"/>
      <c r="BQ106" s="108"/>
      <c r="BR106" s="108"/>
      <c r="BS106" s="108"/>
      <c r="BT106" s="108"/>
      <c r="BU106" s="108"/>
      <c r="BV106" s="108"/>
      <c r="BW106" s="108"/>
      <c r="BX106" s="108"/>
      <c r="BY106" s="108"/>
      <c r="BZ106" s="108"/>
      <c r="CA106" s="108"/>
      <c r="CB106" s="108"/>
      <c r="CC106" s="108"/>
      <c r="CD106" s="108"/>
      <c r="CE106" s="108"/>
      <c r="CF106" s="108"/>
      <c r="CG106" s="108"/>
      <c r="CH106" s="108"/>
      <c r="CI106" s="108"/>
      <c r="CJ106" s="108"/>
      <c r="CK106" s="108"/>
      <c r="CL106" s="108"/>
      <c r="CM106" s="108"/>
      <c r="CN106" s="108"/>
      <c r="CO106" s="108"/>
      <c r="CP106" s="108"/>
      <c r="CQ106" s="108"/>
      <c r="CR106" s="108"/>
      <c r="CS106" s="108"/>
      <c r="CT106" s="108"/>
      <c r="CU106" s="108"/>
      <c r="CV106" s="108"/>
      <c r="CW106" s="108"/>
      <c r="CX106" s="108"/>
      <c r="CY106" s="108"/>
      <c r="CZ106" s="108"/>
      <c r="DA106" s="108"/>
      <c r="DB106" s="108"/>
      <c r="DC106" s="108"/>
      <c r="DD106" s="108"/>
      <c r="DE106" s="108"/>
      <c r="DF106" s="108"/>
      <c r="DG106" s="108"/>
      <c r="DH106" s="108"/>
      <c r="DI106" s="108"/>
      <c r="DJ106" s="108"/>
      <c r="DK106" s="108"/>
      <c r="DL106" s="108"/>
      <c r="DM106" s="108"/>
      <c r="DN106" s="108"/>
      <c r="DO106" s="108"/>
      <c r="DP106" s="108"/>
      <c r="DQ106" s="108"/>
      <c r="DR106" s="108"/>
      <c r="DS106" s="108"/>
      <c r="DT106" s="108"/>
      <c r="DU106" s="108"/>
      <c r="DV106" s="108"/>
      <c r="DW106" s="108"/>
      <c r="DX106" s="108"/>
      <c r="DY106" s="108"/>
      <c r="DZ106" s="108"/>
      <c r="EA106" s="108"/>
      <c r="EB106" s="108"/>
      <c r="EC106" s="108"/>
      <c r="ED106" s="108"/>
      <c r="EE106" s="108"/>
      <c r="EF106" s="108"/>
      <c r="EG106" s="108"/>
      <c r="EH106" s="108"/>
      <c r="EI106" s="108"/>
      <c r="EJ106" s="108"/>
      <c r="EK106" s="108"/>
      <c r="EL106" s="108"/>
      <c r="EM106" s="108"/>
      <c r="EN106" s="108"/>
      <c r="EO106" s="108"/>
      <c r="EP106" s="108"/>
      <c r="EQ106" s="108"/>
      <c r="ER106" s="108"/>
      <c r="ES106" s="108"/>
      <c r="ET106" s="108"/>
      <c r="EU106" s="108"/>
      <c r="EV106" s="108"/>
      <c r="EW106" s="108"/>
      <c r="EX106" s="108"/>
      <c r="EY106" s="108"/>
      <c r="EZ106" s="108"/>
      <c r="FA106" s="108"/>
      <c r="FB106" s="108"/>
      <c r="FC106" s="108"/>
      <c r="FD106" s="108"/>
      <c r="FE106" s="108"/>
      <c r="FF106" s="108"/>
      <c r="FG106" s="108"/>
      <c r="FH106" s="108"/>
      <c r="FI106" s="108"/>
      <c r="FJ106" s="108"/>
      <c r="FK106" s="108"/>
      <c r="FL106" s="108"/>
      <c r="FM106" s="108"/>
      <c r="FN106" s="108"/>
      <c r="FO106" s="108"/>
      <c r="FP106" s="108"/>
      <c r="FQ106" s="108"/>
      <c r="FR106" s="108"/>
      <c r="FS106" s="108"/>
      <c r="FT106" s="108"/>
      <c r="FU106" s="108"/>
      <c r="FV106" s="108"/>
      <c r="FW106" s="108"/>
      <c r="FX106" s="108"/>
      <c r="FY106" s="108"/>
      <c r="FZ106" s="108"/>
      <c r="GA106" s="108"/>
      <c r="GB106" s="108"/>
      <c r="GC106" s="108"/>
      <c r="GD106" s="108"/>
      <c r="GE106" s="108"/>
      <c r="GF106" s="108"/>
      <c r="GG106" s="108"/>
      <c r="GH106" s="108"/>
      <c r="GI106" s="108"/>
      <c r="GJ106" s="108"/>
      <c r="GK106" s="108"/>
      <c r="GL106" s="108"/>
      <c r="GM106" s="108"/>
      <c r="GN106" s="108"/>
      <c r="GO106" s="108"/>
      <c r="GP106" s="108"/>
      <c r="GQ106" s="108"/>
      <c r="GR106" s="108"/>
      <c r="GS106" s="108"/>
      <c r="GT106" s="108"/>
      <c r="GU106" s="108"/>
      <c r="GV106" s="108"/>
      <c r="GW106" s="108"/>
      <c r="GX106" s="108"/>
      <c r="GY106" s="108"/>
      <c r="GZ106" s="108"/>
      <c r="HA106" s="108"/>
      <c r="HB106" s="108"/>
      <c r="HC106" s="108"/>
      <c r="HD106" s="108"/>
      <c r="HE106" s="108"/>
      <c r="HF106" s="108"/>
      <c r="HG106" s="108"/>
      <c r="HH106" s="108"/>
      <c r="HI106" s="108"/>
      <c r="HJ106" s="108"/>
      <c r="HK106" s="108"/>
      <c r="HL106" s="108"/>
      <c r="HM106" s="108"/>
      <c r="HN106" s="108"/>
      <c r="HO106" s="108"/>
      <c r="HP106" s="108"/>
      <c r="HQ106" s="108"/>
      <c r="HR106" s="108"/>
      <c r="HS106" s="108"/>
      <c r="HT106" s="108"/>
      <c r="HU106" s="108"/>
      <c r="HV106" s="108"/>
      <c r="HW106" s="108"/>
      <c r="HX106" s="108"/>
      <c r="HY106" s="108"/>
      <c r="HZ106" s="108"/>
      <c r="IA106" s="108"/>
      <c r="IB106" s="108"/>
      <c r="IC106" s="108"/>
      <c r="ID106" s="108"/>
      <c r="IE106" s="108"/>
      <c r="IF106" s="108"/>
      <c r="IG106" s="108"/>
      <c r="IH106" s="108"/>
      <c r="II106" s="108"/>
      <c r="IJ106" s="108"/>
      <c r="IK106" s="108"/>
      <c r="IL106" s="108"/>
      <c r="IM106" s="108"/>
      <c r="IN106" s="108"/>
      <c r="IO106" s="108"/>
      <c r="IP106" s="108"/>
      <c r="IQ106" s="108"/>
      <c r="IR106" s="108"/>
      <c r="IS106" s="108"/>
      <c r="IT106" s="108"/>
      <c r="IU106" s="108"/>
      <c r="IV106" s="108"/>
      <c r="IW106" s="108"/>
      <c r="IX106" s="108"/>
      <c r="IY106" s="108"/>
    </row>
    <row r="107" spans="1:259" s="108" customFormat="1" ht="20.100000000000001" hidden="1" customHeight="1">
      <c r="A107" s="25" t="s">
        <v>341</v>
      </c>
      <c r="B107" s="27"/>
      <c r="C107" s="27"/>
      <c r="D107" s="27"/>
      <c r="E107" s="26"/>
      <c r="F107" s="26"/>
      <c r="G107" s="26"/>
      <c r="H107" s="110">
        <f>H111</f>
        <v>1147466</v>
      </c>
      <c r="I107" s="110"/>
      <c r="J107" s="110"/>
      <c r="K107" s="114"/>
      <c r="L107" s="116">
        <f>L111</f>
        <v>1147466</v>
      </c>
      <c r="M107" s="26"/>
      <c r="N107" s="65"/>
      <c r="O107" s="54"/>
      <c r="P107" s="53"/>
    </row>
    <row r="108" spans="1:259" s="115" customFormat="1" ht="20.100000000000001" customHeight="1">
      <c r="A108" s="27" t="s">
        <v>342</v>
      </c>
      <c r="B108" s="27"/>
      <c r="C108" s="27">
        <v>7</v>
      </c>
      <c r="D108" s="27" t="s">
        <v>299</v>
      </c>
      <c r="E108" s="26">
        <v>0</v>
      </c>
      <c r="F108" s="26"/>
      <c r="G108" s="26">
        <v>69201</v>
      </c>
      <c r="H108" s="26">
        <f>INT(C108*G108)</f>
        <v>484407</v>
      </c>
      <c r="I108" s="26">
        <v>0</v>
      </c>
      <c r="J108" s="26"/>
      <c r="K108" s="28">
        <f>E108+G108+I108</f>
        <v>69201</v>
      </c>
      <c r="L108" s="26">
        <f>+INT(F108+H108+J108)</f>
        <v>484407</v>
      </c>
      <c r="M108" s="53" t="s">
        <v>30</v>
      </c>
      <c r="N108" s="447">
        <f t="shared" ref="N108:N110" si="12">ROUND(L108/$K$6,4)</f>
        <v>1.9E-3</v>
      </c>
      <c r="O108" s="54"/>
      <c r="P108" s="53"/>
      <c r="Q108" s="107"/>
      <c r="R108" s="108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  <c r="AN108" s="108"/>
      <c r="AO108" s="108"/>
      <c r="AP108" s="108"/>
      <c r="AQ108" s="108"/>
      <c r="AR108" s="108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  <c r="BF108" s="108"/>
      <c r="BG108" s="108"/>
      <c r="BH108" s="108"/>
      <c r="BI108" s="108"/>
      <c r="BJ108" s="108"/>
      <c r="BK108" s="108"/>
      <c r="BL108" s="108"/>
      <c r="BM108" s="108"/>
      <c r="BN108" s="108"/>
      <c r="BO108" s="108"/>
      <c r="BP108" s="108"/>
      <c r="BQ108" s="108"/>
      <c r="BR108" s="108"/>
      <c r="BS108" s="108"/>
      <c r="BT108" s="108"/>
      <c r="BU108" s="108"/>
      <c r="BV108" s="108"/>
      <c r="BW108" s="108"/>
      <c r="BX108" s="108"/>
      <c r="BY108" s="108"/>
      <c r="BZ108" s="108"/>
      <c r="CA108" s="108"/>
      <c r="CB108" s="108"/>
      <c r="CC108" s="108"/>
      <c r="CD108" s="108"/>
      <c r="CE108" s="108"/>
      <c r="CF108" s="108"/>
      <c r="CG108" s="108"/>
      <c r="CH108" s="108"/>
      <c r="CI108" s="108"/>
      <c r="CJ108" s="108"/>
      <c r="CK108" s="108"/>
      <c r="CL108" s="108"/>
      <c r="CM108" s="108"/>
      <c r="CN108" s="108"/>
      <c r="CO108" s="108"/>
      <c r="CP108" s="108"/>
      <c r="CQ108" s="108"/>
      <c r="CR108" s="108"/>
      <c r="CS108" s="108"/>
      <c r="CT108" s="108"/>
      <c r="CU108" s="108"/>
      <c r="CV108" s="108"/>
      <c r="CW108" s="108"/>
      <c r="CX108" s="108"/>
      <c r="CY108" s="108"/>
      <c r="CZ108" s="108"/>
      <c r="DA108" s="108"/>
      <c r="DB108" s="108"/>
      <c r="DC108" s="108"/>
      <c r="DD108" s="108"/>
      <c r="DE108" s="108"/>
      <c r="DF108" s="108"/>
      <c r="DG108" s="108"/>
      <c r="DH108" s="108"/>
      <c r="DI108" s="108"/>
      <c r="DJ108" s="108"/>
      <c r="DK108" s="108"/>
      <c r="DL108" s="108"/>
      <c r="DM108" s="108"/>
      <c r="DN108" s="108"/>
      <c r="DO108" s="108"/>
      <c r="DP108" s="108"/>
      <c r="DQ108" s="108"/>
      <c r="DR108" s="108"/>
      <c r="DS108" s="108"/>
      <c r="DT108" s="108"/>
      <c r="DU108" s="108"/>
      <c r="DV108" s="108"/>
      <c r="DW108" s="108"/>
      <c r="DX108" s="108"/>
      <c r="DY108" s="108"/>
      <c r="DZ108" s="108"/>
      <c r="EA108" s="108"/>
      <c r="EB108" s="108"/>
      <c r="EC108" s="108"/>
      <c r="ED108" s="108"/>
      <c r="EE108" s="108"/>
      <c r="EF108" s="108"/>
      <c r="EG108" s="108"/>
      <c r="EH108" s="108"/>
      <c r="EI108" s="108"/>
      <c r="EJ108" s="108"/>
      <c r="EK108" s="108"/>
      <c r="EL108" s="108"/>
      <c r="EM108" s="108"/>
      <c r="EN108" s="108"/>
      <c r="EO108" s="108"/>
      <c r="EP108" s="108"/>
      <c r="EQ108" s="108"/>
      <c r="ER108" s="108"/>
      <c r="ES108" s="108"/>
      <c r="ET108" s="108"/>
      <c r="EU108" s="108"/>
      <c r="EV108" s="108"/>
      <c r="EW108" s="108"/>
      <c r="EX108" s="108"/>
      <c r="EY108" s="108"/>
      <c r="EZ108" s="108"/>
      <c r="FA108" s="108"/>
      <c r="FB108" s="108"/>
      <c r="FC108" s="108"/>
      <c r="FD108" s="108"/>
      <c r="FE108" s="108"/>
      <c r="FF108" s="108"/>
      <c r="FG108" s="108"/>
      <c r="FH108" s="108"/>
      <c r="FI108" s="108"/>
      <c r="FJ108" s="108"/>
      <c r="FK108" s="108"/>
      <c r="FL108" s="108"/>
      <c r="FM108" s="108"/>
      <c r="FN108" s="108"/>
      <c r="FO108" s="108"/>
      <c r="FP108" s="108"/>
      <c r="FQ108" s="108"/>
      <c r="FR108" s="108"/>
      <c r="FS108" s="108"/>
      <c r="FT108" s="108"/>
      <c r="FU108" s="108"/>
      <c r="FV108" s="108"/>
      <c r="FW108" s="108"/>
      <c r="FX108" s="108"/>
      <c r="FY108" s="108"/>
      <c r="FZ108" s="108"/>
      <c r="GA108" s="108"/>
      <c r="GB108" s="108"/>
      <c r="GC108" s="108"/>
      <c r="GD108" s="108"/>
      <c r="GE108" s="108"/>
      <c r="GF108" s="108"/>
      <c r="GG108" s="108"/>
      <c r="GH108" s="108"/>
      <c r="GI108" s="108"/>
      <c r="GJ108" s="108"/>
      <c r="GK108" s="108"/>
      <c r="GL108" s="108"/>
      <c r="GM108" s="108"/>
      <c r="GN108" s="108"/>
      <c r="GO108" s="108"/>
      <c r="GP108" s="108"/>
      <c r="GQ108" s="108"/>
      <c r="GR108" s="108"/>
      <c r="GS108" s="108"/>
      <c r="GT108" s="108"/>
      <c r="GU108" s="108"/>
      <c r="GV108" s="108"/>
      <c r="GW108" s="108"/>
      <c r="GX108" s="108"/>
      <c r="GY108" s="108"/>
      <c r="GZ108" s="108"/>
      <c r="HA108" s="108"/>
      <c r="HB108" s="108"/>
      <c r="HC108" s="108"/>
      <c r="HD108" s="108"/>
      <c r="HE108" s="108"/>
      <c r="HF108" s="108"/>
      <c r="HG108" s="108"/>
      <c r="HH108" s="108"/>
      <c r="HI108" s="108"/>
      <c r="HJ108" s="108"/>
      <c r="HK108" s="108"/>
      <c r="HL108" s="108"/>
      <c r="HM108" s="108"/>
      <c r="HN108" s="108"/>
      <c r="HO108" s="108"/>
      <c r="HP108" s="108"/>
      <c r="HQ108" s="108"/>
      <c r="HR108" s="108"/>
      <c r="HS108" s="108"/>
      <c r="HT108" s="108"/>
      <c r="HU108" s="108"/>
      <c r="HV108" s="108"/>
      <c r="HW108" s="108"/>
      <c r="HX108" s="108"/>
      <c r="HY108" s="108"/>
      <c r="HZ108" s="108"/>
      <c r="IA108" s="108"/>
      <c r="IB108" s="108"/>
      <c r="IC108" s="108"/>
      <c r="ID108" s="108"/>
      <c r="IE108" s="108"/>
      <c r="IF108" s="108"/>
      <c r="IG108" s="108"/>
      <c r="IH108" s="108"/>
      <c r="II108" s="108"/>
      <c r="IJ108" s="108"/>
      <c r="IK108" s="108"/>
      <c r="IL108" s="108"/>
      <c r="IM108" s="108"/>
      <c r="IN108" s="108"/>
      <c r="IO108" s="108"/>
      <c r="IP108" s="108"/>
      <c r="IQ108" s="108"/>
      <c r="IR108" s="108"/>
      <c r="IS108" s="108"/>
      <c r="IT108" s="108"/>
      <c r="IU108" s="108"/>
      <c r="IV108" s="108"/>
      <c r="IW108" s="108"/>
      <c r="IX108" s="108"/>
      <c r="IY108" s="108"/>
    </row>
    <row r="109" spans="1:259" s="108" customFormat="1" ht="20.100000000000001" customHeight="1">
      <c r="A109" s="27" t="s">
        <v>343</v>
      </c>
      <c r="B109" s="27"/>
      <c r="C109" s="27">
        <v>5</v>
      </c>
      <c r="D109" s="27" t="s">
        <v>344</v>
      </c>
      <c r="E109" s="26">
        <v>0</v>
      </c>
      <c r="F109" s="26"/>
      <c r="G109" s="26">
        <v>55787</v>
      </c>
      <c r="H109" s="26">
        <f>INT(C109*G109)</f>
        <v>278935</v>
      </c>
      <c r="I109" s="26">
        <v>0</v>
      </c>
      <c r="J109" s="26"/>
      <c r="K109" s="28">
        <f>E109+G109+I109</f>
        <v>55787</v>
      </c>
      <c r="L109" s="26">
        <f>+INT(F109+H109+J109)</f>
        <v>278935</v>
      </c>
      <c r="M109" s="53" t="s">
        <v>30</v>
      </c>
      <c r="N109" s="447">
        <f t="shared" si="12"/>
        <v>1.1000000000000001E-3</v>
      </c>
      <c r="O109" s="54"/>
      <c r="P109" s="53"/>
      <c r="Q109" s="107"/>
    </row>
    <row r="110" spans="1:259" s="108" customFormat="1" ht="20.100000000000001" customHeight="1">
      <c r="A110" s="27" t="s">
        <v>77</v>
      </c>
      <c r="B110" s="27"/>
      <c r="C110" s="27">
        <v>4</v>
      </c>
      <c r="D110" s="27" t="s">
        <v>345</v>
      </c>
      <c r="E110" s="26">
        <v>0</v>
      </c>
      <c r="F110" s="26"/>
      <c r="G110" s="26">
        <v>96031</v>
      </c>
      <c r="H110" s="26">
        <f>INT(C110*G110)</f>
        <v>384124</v>
      </c>
      <c r="I110" s="26">
        <v>0</v>
      </c>
      <c r="J110" s="26"/>
      <c r="K110" s="28">
        <f>E110+G110+I110</f>
        <v>96031</v>
      </c>
      <c r="L110" s="26">
        <f>+INT(F110+H110+J110)</f>
        <v>384124</v>
      </c>
      <c r="M110" s="53" t="s">
        <v>30</v>
      </c>
      <c r="N110" s="447">
        <f t="shared" si="12"/>
        <v>1.5E-3</v>
      </c>
      <c r="O110" s="54"/>
      <c r="P110" s="53"/>
      <c r="Q110" s="107"/>
    </row>
    <row r="111" spans="1:259" s="108" customFormat="1" ht="20.100000000000001" hidden="1" customHeight="1">
      <c r="A111" s="109" t="s">
        <v>346</v>
      </c>
      <c r="B111" s="109"/>
      <c r="C111" s="109"/>
      <c r="D111" s="109"/>
      <c r="E111" s="110"/>
      <c r="F111" s="110"/>
      <c r="G111" s="110"/>
      <c r="H111" s="110">
        <f>H108+H109+H110</f>
        <v>1147466</v>
      </c>
      <c r="I111" s="110"/>
      <c r="J111" s="110"/>
      <c r="K111" s="28"/>
      <c r="L111" s="110">
        <f>+INT(H111+J111+F111)</f>
        <v>1147466</v>
      </c>
      <c r="M111" s="110"/>
      <c r="N111" s="65"/>
      <c r="O111" s="54"/>
      <c r="P111" s="53"/>
    </row>
    <row r="112" spans="1:259" s="108" customFormat="1" ht="20.100000000000001" hidden="1" customHeight="1">
      <c r="A112" s="109"/>
      <c r="B112" s="109"/>
      <c r="C112" s="109"/>
      <c r="D112" s="109"/>
      <c r="E112" s="110"/>
      <c r="F112" s="110"/>
      <c r="G112" s="110"/>
      <c r="H112" s="110"/>
      <c r="I112" s="110"/>
      <c r="J112" s="110"/>
      <c r="K112" s="28"/>
      <c r="L112" s="110"/>
      <c r="M112" s="110"/>
      <c r="N112" s="65"/>
      <c r="O112" s="54"/>
      <c r="P112" s="53"/>
    </row>
    <row r="113" spans="1:259" s="115" customFormat="1" ht="20.100000000000001" customHeight="1">
      <c r="A113" s="25" t="s">
        <v>347</v>
      </c>
      <c r="B113" s="27"/>
      <c r="C113" s="27">
        <v>1</v>
      </c>
      <c r="D113" s="121" t="s">
        <v>299</v>
      </c>
      <c r="E113" s="36">
        <v>0</v>
      </c>
      <c r="F113" s="36"/>
      <c r="G113" s="36">
        <v>116698</v>
      </c>
      <c r="H113" s="36">
        <f>INT(C113*G113)</f>
        <v>116698</v>
      </c>
      <c r="I113" s="36">
        <v>0</v>
      </c>
      <c r="J113" s="37"/>
      <c r="K113" s="28">
        <f>E113+G113+I113</f>
        <v>116698</v>
      </c>
      <c r="L113" s="26">
        <f>+INT(F113+H113+J113)</f>
        <v>116698</v>
      </c>
      <c r="M113" s="53" t="s">
        <v>30</v>
      </c>
      <c r="N113" s="447">
        <f>ROUND(L113/$K$6,4)</f>
        <v>5.0000000000000001E-4</v>
      </c>
      <c r="O113" s="54"/>
      <c r="P113" s="53"/>
      <c r="Q113" s="107"/>
      <c r="R113" s="108"/>
      <c r="S113" s="108"/>
      <c r="T113" s="108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  <c r="CK113" s="108"/>
      <c r="CL113" s="108"/>
      <c r="CM113" s="108"/>
      <c r="CN113" s="108"/>
      <c r="CO113" s="108"/>
      <c r="CP113" s="108"/>
      <c r="CQ113" s="108"/>
      <c r="CR113" s="108"/>
      <c r="CS113" s="108"/>
      <c r="CT113" s="108"/>
      <c r="CU113" s="108"/>
      <c r="CV113" s="108"/>
      <c r="CW113" s="108"/>
      <c r="CX113" s="108"/>
      <c r="CY113" s="108"/>
      <c r="CZ113" s="108"/>
      <c r="DA113" s="108"/>
      <c r="DB113" s="108"/>
      <c r="DC113" s="108"/>
      <c r="DD113" s="108"/>
      <c r="DE113" s="108"/>
      <c r="DF113" s="108"/>
      <c r="DG113" s="108"/>
      <c r="DH113" s="108"/>
      <c r="DI113" s="108"/>
      <c r="DJ113" s="108"/>
      <c r="DK113" s="108"/>
      <c r="DL113" s="108"/>
      <c r="DM113" s="108"/>
      <c r="DN113" s="108"/>
      <c r="DO113" s="108"/>
      <c r="DP113" s="108"/>
      <c r="DQ113" s="108"/>
      <c r="DR113" s="108"/>
      <c r="DS113" s="108"/>
      <c r="DT113" s="108"/>
      <c r="DU113" s="108"/>
      <c r="DV113" s="108"/>
      <c r="DW113" s="108"/>
      <c r="DX113" s="108"/>
      <c r="DY113" s="108"/>
      <c r="DZ113" s="108"/>
      <c r="EA113" s="108"/>
      <c r="EB113" s="108"/>
      <c r="EC113" s="108"/>
      <c r="ED113" s="108"/>
      <c r="EE113" s="108"/>
      <c r="EF113" s="108"/>
      <c r="EG113" s="108"/>
      <c r="EH113" s="108"/>
      <c r="EI113" s="108"/>
      <c r="EJ113" s="108"/>
      <c r="EK113" s="108"/>
      <c r="EL113" s="108"/>
      <c r="EM113" s="108"/>
      <c r="EN113" s="108"/>
      <c r="EO113" s="108"/>
      <c r="EP113" s="108"/>
      <c r="EQ113" s="108"/>
      <c r="ER113" s="108"/>
      <c r="ES113" s="108"/>
      <c r="ET113" s="108"/>
      <c r="EU113" s="108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  <c r="FH113" s="108"/>
      <c r="FI113" s="108"/>
      <c r="FJ113" s="108"/>
      <c r="FK113" s="108"/>
      <c r="FL113" s="108"/>
      <c r="FM113" s="108"/>
      <c r="FN113" s="108"/>
      <c r="FO113" s="108"/>
      <c r="FP113" s="108"/>
      <c r="FQ113" s="108"/>
      <c r="FR113" s="108"/>
      <c r="FS113" s="108"/>
      <c r="FT113" s="108"/>
      <c r="FU113" s="108"/>
      <c r="FV113" s="108"/>
      <c r="FW113" s="108"/>
      <c r="FX113" s="108"/>
      <c r="FY113" s="108"/>
      <c r="FZ113" s="108"/>
      <c r="GA113" s="108"/>
      <c r="GB113" s="108"/>
      <c r="GC113" s="108"/>
      <c r="GD113" s="108"/>
      <c r="GE113" s="108"/>
      <c r="GF113" s="108"/>
      <c r="GG113" s="108"/>
      <c r="GH113" s="108"/>
      <c r="GI113" s="108"/>
      <c r="GJ113" s="108"/>
      <c r="GK113" s="108"/>
      <c r="GL113" s="108"/>
      <c r="GM113" s="108"/>
      <c r="GN113" s="108"/>
      <c r="GO113" s="108"/>
      <c r="GP113" s="108"/>
      <c r="GQ113" s="108"/>
      <c r="GR113" s="108"/>
      <c r="GS113" s="108"/>
      <c r="GT113" s="108"/>
      <c r="GU113" s="108"/>
      <c r="GV113" s="108"/>
      <c r="GW113" s="108"/>
      <c r="GX113" s="108"/>
      <c r="GY113" s="108"/>
      <c r="GZ113" s="108"/>
      <c r="HA113" s="108"/>
      <c r="HB113" s="108"/>
      <c r="HC113" s="108"/>
      <c r="HD113" s="108"/>
      <c r="HE113" s="108"/>
      <c r="HF113" s="108"/>
      <c r="HG113" s="108"/>
      <c r="HH113" s="108"/>
      <c r="HI113" s="108"/>
      <c r="HJ113" s="108"/>
      <c r="HK113" s="108"/>
      <c r="HL113" s="108"/>
      <c r="HM113" s="108"/>
      <c r="HN113" s="108"/>
      <c r="HO113" s="108"/>
      <c r="HP113" s="108"/>
      <c r="HQ113" s="108"/>
      <c r="HR113" s="108"/>
      <c r="HS113" s="108"/>
      <c r="HT113" s="108"/>
      <c r="HU113" s="108"/>
      <c r="HV113" s="108"/>
      <c r="HW113" s="108"/>
      <c r="HX113" s="108"/>
      <c r="HY113" s="108"/>
      <c r="HZ113" s="108"/>
      <c r="IA113" s="108"/>
      <c r="IB113" s="108"/>
      <c r="IC113" s="108"/>
      <c r="ID113" s="108"/>
      <c r="IE113" s="108"/>
      <c r="IF113" s="108"/>
      <c r="IG113" s="108"/>
      <c r="IH113" s="108"/>
      <c r="II113" s="108"/>
      <c r="IJ113" s="108"/>
      <c r="IK113" s="108"/>
      <c r="IL113" s="108"/>
      <c r="IM113" s="108"/>
      <c r="IN113" s="108"/>
      <c r="IO113" s="108"/>
      <c r="IP113" s="108"/>
      <c r="IQ113" s="108"/>
      <c r="IR113" s="108"/>
      <c r="IS113" s="108"/>
      <c r="IT113" s="108"/>
      <c r="IU113" s="108"/>
      <c r="IV113" s="108"/>
      <c r="IW113" s="108"/>
      <c r="IX113" s="108"/>
      <c r="IY113" s="108"/>
    </row>
    <row r="114" spans="1:259" s="108" customFormat="1" ht="20.100000000000001" hidden="1" customHeight="1">
      <c r="A114" s="109" t="s">
        <v>315</v>
      </c>
      <c r="B114" s="122" t="s">
        <v>348</v>
      </c>
      <c r="C114" s="109"/>
      <c r="D114" s="109"/>
      <c r="E114" s="110"/>
      <c r="F114" s="110"/>
      <c r="G114" s="110"/>
      <c r="H114" s="110">
        <f>H113</f>
        <v>116698</v>
      </c>
      <c r="I114" s="110"/>
      <c r="J114" s="110"/>
      <c r="K114" s="28"/>
      <c r="L114" s="110">
        <f>+INT(H114+J114+F114)</f>
        <v>116698</v>
      </c>
      <c r="M114" s="110"/>
      <c r="N114" s="65"/>
      <c r="O114" s="54"/>
      <c r="P114" s="53"/>
    </row>
    <row r="115" spans="1:259" s="108" customFormat="1" ht="20.100000000000001" hidden="1" customHeight="1">
      <c r="A115" s="109"/>
      <c r="B115" s="122"/>
      <c r="C115" s="109"/>
      <c r="D115" s="109"/>
      <c r="E115" s="110"/>
      <c r="F115" s="110"/>
      <c r="G115" s="110"/>
      <c r="H115" s="110"/>
      <c r="I115" s="110"/>
      <c r="J115" s="110"/>
      <c r="K115" s="28"/>
      <c r="L115" s="110"/>
      <c r="M115" s="110"/>
      <c r="N115" s="65"/>
      <c r="O115" s="54"/>
      <c r="P115" s="53"/>
    </row>
    <row r="116" spans="1:259" s="108" customFormat="1" ht="20.100000000000001" customHeight="1">
      <c r="A116" s="25" t="s">
        <v>349</v>
      </c>
      <c r="B116" s="38"/>
      <c r="C116" s="39">
        <v>1</v>
      </c>
      <c r="D116" s="38" t="s">
        <v>350</v>
      </c>
      <c r="E116" s="40">
        <v>0</v>
      </c>
      <c r="F116" s="41"/>
      <c r="G116" s="40">
        <v>178493</v>
      </c>
      <c r="H116" s="41">
        <f>INT(C116*G116)</f>
        <v>178493</v>
      </c>
      <c r="I116" s="40">
        <v>0</v>
      </c>
      <c r="J116" s="41"/>
      <c r="K116" s="28">
        <f>E116+G116+I116</f>
        <v>178493</v>
      </c>
      <c r="L116" s="41">
        <f>INT(F116+H116+J116)</f>
        <v>178493</v>
      </c>
      <c r="M116" s="53" t="s">
        <v>30</v>
      </c>
      <c r="N116" s="447">
        <f>ROUND(L116/$K$6,4)</f>
        <v>6.9999999999999999E-4</v>
      </c>
      <c r="O116" s="54"/>
      <c r="P116" s="53"/>
      <c r="Q116" s="107"/>
    </row>
    <row r="117" spans="1:259" s="112" customFormat="1" ht="20.100000000000001" hidden="1" customHeight="1">
      <c r="A117" s="123" t="s">
        <v>346</v>
      </c>
      <c r="B117" s="109"/>
      <c r="C117" s="124"/>
      <c r="D117" s="109"/>
      <c r="E117" s="125"/>
      <c r="F117" s="125"/>
      <c r="G117" s="125"/>
      <c r="H117" s="125">
        <f>H116</f>
        <v>178493</v>
      </c>
      <c r="I117" s="125"/>
      <c r="J117" s="125"/>
      <c r="K117" s="28"/>
      <c r="L117" s="125">
        <f>F117+H117+J117</f>
        <v>178493</v>
      </c>
      <c r="M117" s="126"/>
      <c r="N117" s="65"/>
      <c r="O117" s="54"/>
      <c r="P117" s="53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8"/>
      <c r="CW117" s="78"/>
      <c r="CX117" s="78"/>
      <c r="CY117" s="78"/>
      <c r="CZ117" s="78"/>
      <c r="DA117" s="78"/>
      <c r="DB117" s="78"/>
      <c r="DC117" s="78"/>
      <c r="DD117" s="78"/>
      <c r="DE117" s="78"/>
      <c r="DF117" s="78"/>
      <c r="DG117" s="78"/>
      <c r="DH117" s="78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78"/>
      <c r="EH117" s="78"/>
      <c r="EI117" s="78"/>
      <c r="EJ117" s="78"/>
      <c r="EK117" s="78"/>
      <c r="EL117" s="78"/>
      <c r="EM117" s="78"/>
      <c r="EN117" s="78"/>
      <c r="EO117" s="78"/>
      <c r="EP117" s="78"/>
      <c r="EQ117" s="78"/>
      <c r="ER117" s="78"/>
      <c r="ES117" s="78"/>
      <c r="ET117" s="78"/>
      <c r="EU117" s="78"/>
      <c r="EV117" s="78"/>
      <c r="EW117" s="78"/>
      <c r="EX117" s="78"/>
      <c r="EY117" s="78"/>
      <c r="EZ117" s="78"/>
      <c r="FA117" s="78"/>
      <c r="FB117" s="78"/>
      <c r="FC117" s="78"/>
      <c r="FD117" s="78"/>
      <c r="FE117" s="78"/>
      <c r="FF117" s="78"/>
      <c r="FG117" s="78"/>
      <c r="FH117" s="78"/>
      <c r="FI117" s="78"/>
      <c r="FJ117" s="78"/>
      <c r="FK117" s="78"/>
      <c r="FL117" s="78"/>
      <c r="FM117" s="78"/>
      <c r="FN117" s="78"/>
      <c r="FO117" s="78"/>
      <c r="FP117" s="78"/>
      <c r="FQ117" s="78"/>
      <c r="FR117" s="78"/>
      <c r="FS117" s="78"/>
      <c r="FT117" s="78"/>
      <c r="FU117" s="78"/>
      <c r="FV117" s="78"/>
      <c r="FW117" s="78"/>
      <c r="FX117" s="78"/>
      <c r="FY117" s="78"/>
      <c r="FZ117" s="78"/>
      <c r="GA117" s="78"/>
      <c r="GB117" s="78"/>
      <c r="GC117" s="78"/>
      <c r="GD117" s="78"/>
      <c r="GE117" s="78"/>
      <c r="GF117" s="78"/>
      <c r="GG117" s="78"/>
      <c r="GH117" s="78"/>
      <c r="GI117" s="78"/>
      <c r="GJ117" s="78"/>
      <c r="GK117" s="78"/>
      <c r="GL117" s="78"/>
      <c r="GM117" s="78"/>
      <c r="GN117" s="78"/>
      <c r="GO117" s="78"/>
      <c r="GP117" s="78"/>
      <c r="GQ117" s="78"/>
      <c r="GR117" s="78"/>
      <c r="GS117" s="78"/>
      <c r="GT117" s="78"/>
      <c r="GU117" s="78"/>
      <c r="GV117" s="78"/>
      <c r="GW117" s="78"/>
      <c r="GX117" s="78"/>
      <c r="GY117" s="78"/>
      <c r="GZ117" s="78"/>
      <c r="HA117" s="78"/>
      <c r="HB117" s="78"/>
      <c r="HC117" s="78"/>
      <c r="HD117" s="78"/>
      <c r="HE117" s="78"/>
      <c r="HF117" s="78"/>
      <c r="HG117" s="78"/>
      <c r="HH117" s="78"/>
      <c r="HI117" s="78"/>
      <c r="HJ117" s="78"/>
      <c r="HK117" s="78"/>
      <c r="HL117" s="78"/>
      <c r="HM117" s="78"/>
      <c r="HN117" s="78"/>
      <c r="HO117" s="78"/>
      <c r="HP117" s="78"/>
      <c r="HQ117" s="78"/>
      <c r="HR117" s="78"/>
      <c r="HS117" s="78"/>
      <c r="HT117" s="78"/>
      <c r="HU117" s="78"/>
      <c r="HV117" s="78"/>
      <c r="HW117" s="78"/>
      <c r="HX117" s="78"/>
      <c r="HY117" s="78"/>
      <c r="HZ117" s="78"/>
      <c r="IA117" s="78"/>
      <c r="IB117" s="78"/>
      <c r="IC117" s="78"/>
      <c r="ID117" s="78"/>
      <c r="IE117" s="78"/>
      <c r="IF117" s="78"/>
      <c r="IG117" s="78"/>
      <c r="IH117" s="78"/>
      <c r="II117" s="78"/>
      <c r="IJ117" s="78"/>
      <c r="IK117" s="78"/>
      <c r="IL117" s="78"/>
      <c r="IM117" s="78"/>
      <c r="IN117" s="78"/>
      <c r="IO117" s="78"/>
      <c r="IP117" s="78"/>
      <c r="IQ117" s="78"/>
      <c r="IR117" s="78"/>
      <c r="IS117" s="78"/>
      <c r="IT117" s="78"/>
      <c r="IU117" s="78"/>
      <c r="IV117" s="78"/>
      <c r="IW117" s="78"/>
      <c r="IX117" s="78"/>
      <c r="IY117" s="78"/>
    </row>
    <row r="118" spans="1:259" s="112" customFormat="1" ht="20.100000000000001" hidden="1" customHeight="1">
      <c r="A118" s="123"/>
      <c r="B118" s="109"/>
      <c r="C118" s="124"/>
      <c r="D118" s="109"/>
      <c r="E118" s="125"/>
      <c r="F118" s="125"/>
      <c r="G118" s="125"/>
      <c r="H118" s="125"/>
      <c r="I118" s="125"/>
      <c r="J118" s="125"/>
      <c r="K118" s="28"/>
      <c r="L118" s="125"/>
      <c r="M118" s="126"/>
      <c r="N118" s="65"/>
      <c r="O118" s="54"/>
      <c r="P118" s="53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G118" s="78"/>
      <c r="CH118" s="78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78"/>
      <c r="EU118" s="78"/>
      <c r="EV118" s="78"/>
      <c r="EW118" s="78"/>
      <c r="EX118" s="78"/>
      <c r="EY118" s="78"/>
      <c r="EZ118" s="78"/>
      <c r="FA118" s="78"/>
      <c r="FB118" s="78"/>
      <c r="FC118" s="78"/>
      <c r="FD118" s="78"/>
      <c r="FE118" s="78"/>
      <c r="FF118" s="78"/>
      <c r="FG118" s="78"/>
      <c r="FH118" s="78"/>
      <c r="FI118" s="78"/>
      <c r="FJ118" s="78"/>
      <c r="FK118" s="78"/>
      <c r="FL118" s="78"/>
      <c r="FM118" s="78"/>
      <c r="FN118" s="78"/>
      <c r="FO118" s="78"/>
      <c r="FP118" s="78"/>
      <c r="FQ118" s="78"/>
      <c r="FR118" s="78"/>
      <c r="FS118" s="78"/>
      <c r="FT118" s="78"/>
      <c r="FU118" s="78"/>
      <c r="FV118" s="78"/>
      <c r="FW118" s="78"/>
      <c r="FX118" s="78"/>
      <c r="FY118" s="78"/>
      <c r="FZ118" s="78"/>
      <c r="GA118" s="78"/>
      <c r="GB118" s="78"/>
      <c r="GC118" s="78"/>
      <c r="GD118" s="78"/>
      <c r="GE118" s="78"/>
      <c r="GF118" s="78"/>
      <c r="GG118" s="78"/>
      <c r="GH118" s="78"/>
      <c r="GI118" s="78"/>
      <c r="GJ118" s="78"/>
      <c r="GK118" s="78"/>
      <c r="GL118" s="78"/>
      <c r="GM118" s="78"/>
      <c r="GN118" s="78"/>
      <c r="GO118" s="78"/>
      <c r="GP118" s="78"/>
      <c r="GQ118" s="78"/>
      <c r="GR118" s="78"/>
      <c r="GS118" s="78"/>
      <c r="GT118" s="78"/>
      <c r="GU118" s="78"/>
      <c r="GV118" s="78"/>
      <c r="GW118" s="78"/>
      <c r="GX118" s="78"/>
      <c r="GY118" s="78"/>
      <c r="GZ118" s="78"/>
      <c r="HA118" s="78"/>
      <c r="HB118" s="78"/>
      <c r="HC118" s="78"/>
      <c r="HD118" s="78"/>
      <c r="HE118" s="78"/>
      <c r="HF118" s="78"/>
      <c r="HG118" s="78"/>
      <c r="HH118" s="78"/>
      <c r="HI118" s="78"/>
      <c r="HJ118" s="78"/>
      <c r="HK118" s="78"/>
      <c r="HL118" s="78"/>
      <c r="HM118" s="78"/>
      <c r="HN118" s="78"/>
      <c r="HO118" s="78"/>
      <c r="HP118" s="78"/>
      <c r="HQ118" s="78"/>
      <c r="HR118" s="78"/>
      <c r="HS118" s="78"/>
      <c r="HT118" s="78"/>
      <c r="HU118" s="78"/>
      <c r="HV118" s="78"/>
      <c r="HW118" s="78"/>
      <c r="HX118" s="78"/>
      <c r="HY118" s="78"/>
      <c r="HZ118" s="78"/>
      <c r="IA118" s="78"/>
      <c r="IB118" s="78"/>
      <c r="IC118" s="78"/>
      <c r="ID118" s="78"/>
      <c r="IE118" s="78"/>
      <c r="IF118" s="78"/>
      <c r="IG118" s="78"/>
      <c r="IH118" s="78"/>
      <c r="II118" s="78"/>
      <c r="IJ118" s="78"/>
      <c r="IK118" s="78"/>
      <c r="IL118" s="78"/>
      <c r="IM118" s="78"/>
      <c r="IN118" s="78"/>
      <c r="IO118" s="78"/>
      <c r="IP118" s="78"/>
      <c r="IQ118" s="78"/>
      <c r="IR118" s="78"/>
      <c r="IS118" s="78"/>
      <c r="IT118" s="78"/>
      <c r="IU118" s="78"/>
      <c r="IV118" s="78"/>
      <c r="IW118" s="78"/>
      <c r="IX118" s="78"/>
      <c r="IY118" s="78"/>
    </row>
    <row r="119" spans="1:259" s="112" customFormat="1" ht="27" hidden="1" customHeight="1">
      <c r="A119" s="29" t="s">
        <v>351</v>
      </c>
      <c r="B119" s="27"/>
      <c r="C119" s="27"/>
      <c r="D119" s="27"/>
      <c r="E119" s="26"/>
      <c r="F119" s="110">
        <f>F136</f>
        <v>482360</v>
      </c>
      <c r="G119" s="110"/>
      <c r="H119" s="110">
        <f>H136</f>
        <v>493768</v>
      </c>
      <c r="I119" s="110"/>
      <c r="J119" s="110"/>
      <c r="K119" s="114"/>
      <c r="L119" s="116">
        <f>L136</f>
        <v>976128</v>
      </c>
      <c r="M119" s="26"/>
      <c r="N119" s="65"/>
      <c r="O119" s="54"/>
      <c r="P119" s="53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78"/>
      <c r="EH119" s="78"/>
      <c r="EI119" s="78"/>
      <c r="EJ119" s="78"/>
      <c r="EK119" s="78"/>
      <c r="EL119" s="78"/>
      <c r="EM119" s="78"/>
      <c r="EN119" s="78"/>
      <c r="EO119" s="78"/>
      <c r="EP119" s="78"/>
      <c r="EQ119" s="78"/>
      <c r="ER119" s="78"/>
      <c r="ES119" s="78"/>
      <c r="ET119" s="78"/>
      <c r="EU119" s="78"/>
      <c r="EV119" s="78"/>
      <c r="EW119" s="78"/>
      <c r="EX119" s="78"/>
      <c r="EY119" s="78"/>
      <c r="EZ119" s="78"/>
      <c r="FA119" s="78"/>
      <c r="FB119" s="78"/>
      <c r="FC119" s="78"/>
      <c r="FD119" s="78"/>
      <c r="FE119" s="78"/>
      <c r="FF119" s="78"/>
      <c r="FG119" s="78"/>
      <c r="FH119" s="78"/>
      <c r="FI119" s="78"/>
      <c r="FJ119" s="78"/>
      <c r="FK119" s="78"/>
      <c r="FL119" s="78"/>
      <c r="FM119" s="78"/>
      <c r="FN119" s="78"/>
      <c r="FO119" s="78"/>
      <c r="FP119" s="78"/>
      <c r="FQ119" s="78"/>
      <c r="FR119" s="78"/>
      <c r="FS119" s="78"/>
      <c r="FT119" s="78"/>
      <c r="FU119" s="78"/>
      <c r="FV119" s="78"/>
      <c r="FW119" s="78"/>
      <c r="FX119" s="78"/>
      <c r="FY119" s="78"/>
      <c r="FZ119" s="78"/>
      <c r="GA119" s="78"/>
      <c r="GB119" s="78"/>
      <c r="GC119" s="78"/>
      <c r="GD119" s="78"/>
      <c r="GE119" s="78"/>
      <c r="GF119" s="78"/>
      <c r="GG119" s="78"/>
      <c r="GH119" s="78"/>
      <c r="GI119" s="78"/>
      <c r="GJ119" s="78"/>
      <c r="GK119" s="78"/>
      <c r="GL119" s="78"/>
      <c r="GM119" s="78"/>
      <c r="GN119" s="78"/>
      <c r="GO119" s="78"/>
      <c r="GP119" s="78"/>
      <c r="GQ119" s="78"/>
      <c r="GR119" s="78"/>
      <c r="GS119" s="78"/>
      <c r="GT119" s="78"/>
      <c r="GU119" s="78"/>
      <c r="GV119" s="78"/>
      <c r="GW119" s="78"/>
      <c r="GX119" s="78"/>
      <c r="GY119" s="78"/>
      <c r="GZ119" s="78"/>
      <c r="HA119" s="78"/>
      <c r="HB119" s="78"/>
      <c r="HC119" s="78"/>
      <c r="HD119" s="78"/>
      <c r="HE119" s="78"/>
      <c r="HF119" s="78"/>
      <c r="HG119" s="78"/>
      <c r="HH119" s="78"/>
      <c r="HI119" s="78"/>
      <c r="HJ119" s="78"/>
      <c r="HK119" s="78"/>
      <c r="HL119" s="78"/>
      <c r="HM119" s="78"/>
      <c r="HN119" s="78"/>
      <c r="HO119" s="78"/>
      <c r="HP119" s="78"/>
      <c r="HQ119" s="78"/>
      <c r="HR119" s="78"/>
      <c r="HS119" s="78"/>
      <c r="HT119" s="78"/>
      <c r="HU119" s="78"/>
      <c r="HV119" s="78"/>
      <c r="HW119" s="78"/>
      <c r="HX119" s="78"/>
      <c r="HY119" s="78"/>
      <c r="HZ119" s="78"/>
      <c r="IA119" s="78"/>
      <c r="IB119" s="78"/>
      <c r="IC119" s="78"/>
      <c r="ID119" s="78"/>
      <c r="IE119" s="78"/>
      <c r="IF119" s="78"/>
      <c r="IG119" s="78"/>
      <c r="IH119" s="78"/>
      <c r="II119" s="78"/>
      <c r="IJ119" s="78"/>
      <c r="IK119" s="78"/>
      <c r="IL119" s="78"/>
      <c r="IM119" s="78"/>
      <c r="IN119" s="78"/>
      <c r="IO119" s="78"/>
      <c r="IP119" s="78"/>
      <c r="IQ119" s="78"/>
      <c r="IR119" s="78"/>
      <c r="IS119" s="78"/>
      <c r="IT119" s="78"/>
      <c r="IU119" s="78"/>
      <c r="IV119" s="78"/>
      <c r="IW119" s="78"/>
      <c r="IX119" s="78"/>
      <c r="IY119" s="78"/>
    </row>
    <row r="120" spans="1:259" s="112" customFormat="1" ht="18.75" hidden="1" customHeight="1">
      <c r="A120" s="42" t="s">
        <v>352</v>
      </c>
      <c r="B120" s="27"/>
      <c r="C120" s="27"/>
      <c r="D120" s="27"/>
      <c r="E120" s="33"/>
      <c r="F120" s="33">
        <f>SUM(F121:F130)</f>
        <v>482360</v>
      </c>
      <c r="G120" s="33"/>
      <c r="H120" s="33"/>
      <c r="I120" s="33"/>
      <c r="J120" s="33"/>
      <c r="K120" s="28"/>
      <c r="L120" s="127"/>
      <c r="M120" s="26"/>
      <c r="N120" s="65"/>
      <c r="O120" s="54"/>
      <c r="P120" s="53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G120" s="78"/>
      <c r="CH120" s="78"/>
      <c r="CI120" s="78"/>
      <c r="CJ120" s="78"/>
      <c r="CK120" s="78"/>
      <c r="CL120" s="78"/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78"/>
      <c r="DC120" s="78"/>
      <c r="DD120" s="78"/>
      <c r="DE120" s="78"/>
      <c r="DF120" s="78"/>
      <c r="DG120" s="78"/>
      <c r="DH120" s="78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78"/>
      <c r="EH120" s="78"/>
      <c r="EI120" s="78"/>
      <c r="EJ120" s="78"/>
      <c r="EK120" s="78"/>
      <c r="EL120" s="78"/>
      <c r="EM120" s="78"/>
      <c r="EN120" s="78"/>
      <c r="EO120" s="78"/>
      <c r="EP120" s="78"/>
      <c r="EQ120" s="78"/>
      <c r="ER120" s="78"/>
      <c r="ES120" s="78"/>
      <c r="ET120" s="78"/>
      <c r="EU120" s="78"/>
      <c r="EV120" s="78"/>
      <c r="EW120" s="78"/>
      <c r="EX120" s="78"/>
      <c r="EY120" s="78"/>
      <c r="EZ120" s="78"/>
      <c r="FA120" s="78"/>
      <c r="FB120" s="78"/>
      <c r="FC120" s="78"/>
      <c r="FD120" s="78"/>
      <c r="FE120" s="78"/>
      <c r="FF120" s="78"/>
      <c r="FG120" s="78"/>
      <c r="FH120" s="78"/>
      <c r="FI120" s="78"/>
      <c r="FJ120" s="78"/>
      <c r="FK120" s="78"/>
      <c r="FL120" s="78"/>
      <c r="FM120" s="78"/>
      <c r="FN120" s="78"/>
      <c r="FO120" s="78"/>
      <c r="FP120" s="78"/>
      <c r="FQ120" s="78"/>
      <c r="FR120" s="78"/>
      <c r="FS120" s="78"/>
      <c r="FT120" s="78"/>
      <c r="FU120" s="78"/>
      <c r="FV120" s="78"/>
      <c r="FW120" s="78"/>
      <c r="FX120" s="78"/>
      <c r="FY120" s="78"/>
      <c r="FZ120" s="78"/>
      <c r="GA120" s="78"/>
      <c r="GB120" s="78"/>
      <c r="GC120" s="78"/>
      <c r="GD120" s="78"/>
      <c r="GE120" s="78"/>
      <c r="GF120" s="78"/>
      <c r="GG120" s="78"/>
      <c r="GH120" s="78"/>
      <c r="GI120" s="78"/>
      <c r="GJ120" s="78"/>
      <c r="GK120" s="78"/>
      <c r="GL120" s="78"/>
      <c r="GM120" s="78"/>
      <c r="GN120" s="78"/>
      <c r="GO120" s="78"/>
      <c r="GP120" s="78"/>
      <c r="GQ120" s="78"/>
      <c r="GR120" s="78"/>
      <c r="GS120" s="78"/>
      <c r="GT120" s="78"/>
      <c r="GU120" s="78"/>
      <c r="GV120" s="78"/>
      <c r="GW120" s="78"/>
      <c r="GX120" s="78"/>
      <c r="GY120" s="78"/>
      <c r="GZ120" s="78"/>
      <c r="HA120" s="78"/>
      <c r="HB120" s="78"/>
      <c r="HC120" s="78"/>
      <c r="HD120" s="78"/>
      <c r="HE120" s="78"/>
      <c r="HF120" s="78"/>
      <c r="HG120" s="78"/>
      <c r="HH120" s="78"/>
      <c r="HI120" s="78"/>
      <c r="HJ120" s="78"/>
      <c r="HK120" s="78"/>
      <c r="HL120" s="78"/>
      <c r="HM120" s="78"/>
      <c r="HN120" s="78"/>
      <c r="HO120" s="78"/>
      <c r="HP120" s="78"/>
      <c r="HQ120" s="78"/>
      <c r="HR120" s="78"/>
      <c r="HS120" s="78"/>
      <c r="HT120" s="78"/>
      <c r="HU120" s="78"/>
      <c r="HV120" s="78"/>
      <c r="HW120" s="78"/>
      <c r="HX120" s="78"/>
      <c r="HY120" s="78"/>
      <c r="HZ120" s="78"/>
      <c r="IA120" s="78"/>
      <c r="IB120" s="78"/>
      <c r="IC120" s="78"/>
      <c r="ID120" s="78"/>
      <c r="IE120" s="78"/>
      <c r="IF120" s="78"/>
      <c r="IG120" s="78"/>
      <c r="IH120" s="78"/>
      <c r="II120" s="78"/>
      <c r="IJ120" s="78"/>
      <c r="IK120" s="78"/>
      <c r="IL120" s="78"/>
      <c r="IM120" s="78"/>
      <c r="IN120" s="78"/>
      <c r="IO120" s="78"/>
      <c r="IP120" s="78"/>
      <c r="IQ120" s="78"/>
      <c r="IR120" s="78"/>
      <c r="IS120" s="78"/>
      <c r="IT120" s="78"/>
      <c r="IU120" s="78"/>
      <c r="IV120" s="78"/>
      <c r="IW120" s="78"/>
      <c r="IX120" s="78"/>
      <c r="IY120" s="78"/>
    </row>
    <row r="121" spans="1:259" s="112" customFormat="1" ht="18.75" customHeight="1">
      <c r="A121" s="27" t="s">
        <v>353</v>
      </c>
      <c r="B121" s="27" t="s">
        <v>354</v>
      </c>
      <c r="C121" s="30">
        <v>1</v>
      </c>
      <c r="D121" s="27" t="s">
        <v>308</v>
      </c>
      <c r="E121" s="33">
        <v>51800</v>
      </c>
      <c r="F121" s="36">
        <f t="shared" ref="F121:F130" si="13">INT(E121*C121)</f>
        <v>51800</v>
      </c>
      <c r="G121" s="33"/>
      <c r="H121" s="33"/>
      <c r="I121" s="33"/>
      <c r="J121" s="33"/>
      <c r="K121" s="28">
        <f t="shared" ref="K121:K184" si="14">E121+G121+I121</f>
        <v>51800</v>
      </c>
      <c r="L121" s="26">
        <f t="shared" ref="L121:L135" si="15">+INT(F121+H121+J121)</f>
        <v>51800</v>
      </c>
      <c r="M121" s="53" t="s">
        <v>30</v>
      </c>
      <c r="N121" s="447">
        <f t="shared" ref="N121:N135" si="16">ROUND(L121/$K$6,4)</f>
        <v>2.0000000000000001E-4</v>
      </c>
      <c r="O121" s="54"/>
      <c r="P121" s="53"/>
      <c r="Q121" s="107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G121" s="78"/>
      <c r="CH121" s="78"/>
      <c r="CI121" s="78"/>
      <c r="CJ121" s="78"/>
      <c r="CK121" s="78"/>
      <c r="CL121" s="78"/>
      <c r="CM121" s="78"/>
      <c r="CN121" s="78"/>
      <c r="CO121" s="78"/>
      <c r="CP121" s="78"/>
      <c r="CQ121" s="78"/>
      <c r="CR121" s="78"/>
      <c r="CS121" s="78"/>
      <c r="CT121" s="78"/>
      <c r="CU121" s="78"/>
      <c r="CV121" s="78"/>
      <c r="CW121" s="78"/>
      <c r="CX121" s="78"/>
      <c r="CY121" s="78"/>
      <c r="CZ121" s="78"/>
      <c r="DA121" s="78"/>
      <c r="DB121" s="78"/>
      <c r="DC121" s="78"/>
      <c r="DD121" s="78"/>
      <c r="DE121" s="78"/>
      <c r="DF121" s="78"/>
      <c r="DG121" s="78"/>
      <c r="DH121" s="78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78"/>
      <c r="EH121" s="78"/>
      <c r="EI121" s="78"/>
      <c r="EJ121" s="78"/>
      <c r="EK121" s="78"/>
      <c r="EL121" s="78"/>
      <c r="EM121" s="78"/>
      <c r="EN121" s="78"/>
      <c r="EO121" s="78"/>
      <c r="EP121" s="78"/>
      <c r="EQ121" s="78"/>
      <c r="ER121" s="78"/>
      <c r="ES121" s="78"/>
      <c r="ET121" s="78"/>
      <c r="EU121" s="78"/>
      <c r="EV121" s="78"/>
      <c r="EW121" s="78"/>
      <c r="EX121" s="78"/>
      <c r="EY121" s="78"/>
      <c r="EZ121" s="78"/>
      <c r="FA121" s="78"/>
      <c r="FB121" s="78"/>
      <c r="FC121" s="78"/>
      <c r="FD121" s="78"/>
      <c r="FE121" s="78"/>
      <c r="FF121" s="78"/>
      <c r="FG121" s="78"/>
      <c r="FH121" s="78"/>
      <c r="FI121" s="78"/>
      <c r="FJ121" s="78"/>
      <c r="FK121" s="78"/>
      <c r="FL121" s="78"/>
      <c r="FM121" s="78"/>
      <c r="FN121" s="78"/>
      <c r="FO121" s="78"/>
      <c r="FP121" s="78"/>
      <c r="FQ121" s="78"/>
      <c r="FR121" s="78"/>
      <c r="FS121" s="78"/>
      <c r="FT121" s="78"/>
      <c r="FU121" s="78"/>
      <c r="FV121" s="78"/>
      <c r="FW121" s="78"/>
      <c r="FX121" s="78"/>
      <c r="FY121" s="78"/>
      <c r="FZ121" s="78"/>
      <c r="GA121" s="78"/>
      <c r="GB121" s="78"/>
      <c r="GC121" s="78"/>
      <c r="GD121" s="78"/>
      <c r="GE121" s="78"/>
      <c r="GF121" s="78"/>
      <c r="GG121" s="78"/>
      <c r="GH121" s="78"/>
      <c r="GI121" s="78"/>
      <c r="GJ121" s="78"/>
      <c r="GK121" s="78"/>
      <c r="GL121" s="78"/>
      <c r="GM121" s="78"/>
      <c r="GN121" s="78"/>
      <c r="GO121" s="78"/>
      <c r="GP121" s="78"/>
      <c r="GQ121" s="78"/>
      <c r="GR121" s="78"/>
      <c r="GS121" s="78"/>
      <c r="GT121" s="78"/>
      <c r="GU121" s="78"/>
      <c r="GV121" s="78"/>
      <c r="GW121" s="78"/>
      <c r="GX121" s="78"/>
      <c r="GY121" s="78"/>
      <c r="GZ121" s="78"/>
      <c r="HA121" s="78"/>
      <c r="HB121" s="78"/>
      <c r="HC121" s="78"/>
      <c r="HD121" s="78"/>
      <c r="HE121" s="78"/>
      <c r="HF121" s="78"/>
      <c r="HG121" s="78"/>
      <c r="HH121" s="78"/>
      <c r="HI121" s="78"/>
      <c r="HJ121" s="78"/>
      <c r="HK121" s="78"/>
      <c r="HL121" s="78"/>
      <c r="HM121" s="78"/>
      <c r="HN121" s="78"/>
      <c r="HO121" s="78"/>
      <c r="HP121" s="78"/>
      <c r="HQ121" s="78"/>
      <c r="HR121" s="78"/>
      <c r="HS121" s="78"/>
      <c r="HT121" s="78"/>
      <c r="HU121" s="78"/>
      <c r="HV121" s="78"/>
      <c r="HW121" s="78"/>
      <c r="HX121" s="78"/>
      <c r="HY121" s="78"/>
      <c r="HZ121" s="78"/>
      <c r="IA121" s="78"/>
      <c r="IB121" s="78"/>
      <c r="IC121" s="78"/>
      <c r="ID121" s="78"/>
      <c r="IE121" s="78"/>
      <c r="IF121" s="78"/>
      <c r="IG121" s="78"/>
      <c r="IH121" s="78"/>
      <c r="II121" s="78"/>
      <c r="IJ121" s="78"/>
      <c r="IK121" s="78"/>
      <c r="IL121" s="78"/>
      <c r="IM121" s="78"/>
      <c r="IN121" s="78"/>
      <c r="IO121" s="78"/>
      <c r="IP121" s="78"/>
      <c r="IQ121" s="78"/>
      <c r="IR121" s="78"/>
      <c r="IS121" s="78"/>
      <c r="IT121" s="78"/>
      <c r="IU121" s="78"/>
      <c r="IV121" s="78"/>
      <c r="IW121" s="78"/>
      <c r="IX121" s="78"/>
      <c r="IY121" s="78"/>
    </row>
    <row r="122" spans="1:259" s="112" customFormat="1" ht="18.75" customHeight="1">
      <c r="A122" s="27" t="s">
        <v>82</v>
      </c>
      <c r="B122" s="27" t="s">
        <v>81</v>
      </c>
      <c r="C122" s="30">
        <v>1</v>
      </c>
      <c r="D122" s="27" t="s">
        <v>355</v>
      </c>
      <c r="E122" s="33">
        <v>14800</v>
      </c>
      <c r="F122" s="36">
        <f t="shared" si="13"/>
        <v>14800</v>
      </c>
      <c r="G122" s="33"/>
      <c r="H122" s="33"/>
      <c r="I122" s="33"/>
      <c r="J122" s="33"/>
      <c r="K122" s="28">
        <f t="shared" si="14"/>
        <v>14800</v>
      </c>
      <c r="L122" s="26">
        <f t="shared" si="15"/>
        <v>14800</v>
      </c>
      <c r="M122" s="53" t="s">
        <v>30</v>
      </c>
      <c r="N122" s="447">
        <f t="shared" si="16"/>
        <v>1E-4</v>
      </c>
      <c r="O122" s="54"/>
      <c r="P122" s="53"/>
      <c r="Q122" s="107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G122" s="78"/>
      <c r="CH122" s="78"/>
      <c r="CI122" s="78"/>
      <c r="CJ122" s="78"/>
      <c r="CK122" s="78"/>
      <c r="CL122" s="78"/>
      <c r="CM122" s="78"/>
      <c r="CN122" s="78"/>
      <c r="CO122" s="78"/>
      <c r="CP122" s="78"/>
      <c r="CQ122" s="78"/>
      <c r="CR122" s="78"/>
      <c r="CS122" s="78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8"/>
      <c r="DG122" s="78"/>
      <c r="DH122" s="78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78"/>
      <c r="EH122" s="78"/>
      <c r="EI122" s="78"/>
      <c r="EJ122" s="78"/>
      <c r="EK122" s="78"/>
      <c r="EL122" s="78"/>
      <c r="EM122" s="78"/>
      <c r="EN122" s="78"/>
      <c r="EO122" s="78"/>
      <c r="EP122" s="78"/>
      <c r="EQ122" s="78"/>
      <c r="ER122" s="78"/>
      <c r="ES122" s="78"/>
      <c r="ET122" s="78"/>
      <c r="EU122" s="78"/>
      <c r="EV122" s="78"/>
      <c r="EW122" s="78"/>
      <c r="EX122" s="78"/>
      <c r="EY122" s="78"/>
      <c r="EZ122" s="78"/>
      <c r="FA122" s="78"/>
      <c r="FB122" s="78"/>
      <c r="FC122" s="78"/>
      <c r="FD122" s="78"/>
      <c r="FE122" s="78"/>
      <c r="FF122" s="78"/>
      <c r="FG122" s="78"/>
      <c r="FH122" s="78"/>
      <c r="FI122" s="78"/>
      <c r="FJ122" s="78"/>
      <c r="FK122" s="78"/>
      <c r="FL122" s="78"/>
      <c r="FM122" s="78"/>
      <c r="FN122" s="78"/>
      <c r="FO122" s="78"/>
      <c r="FP122" s="78"/>
      <c r="FQ122" s="78"/>
      <c r="FR122" s="78"/>
      <c r="FS122" s="78"/>
      <c r="FT122" s="78"/>
      <c r="FU122" s="78"/>
      <c r="FV122" s="78"/>
      <c r="FW122" s="78"/>
      <c r="FX122" s="78"/>
      <c r="FY122" s="78"/>
      <c r="FZ122" s="78"/>
      <c r="GA122" s="78"/>
      <c r="GB122" s="78"/>
      <c r="GC122" s="78"/>
      <c r="GD122" s="78"/>
      <c r="GE122" s="78"/>
      <c r="GF122" s="78"/>
      <c r="GG122" s="78"/>
      <c r="GH122" s="78"/>
      <c r="GI122" s="78"/>
      <c r="GJ122" s="78"/>
      <c r="GK122" s="78"/>
      <c r="GL122" s="78"/>
      <c r="GM122" s="78"/>
      <c r="GN122" s="78"/>
      <c r="GO122" s="78"/>
      <c r="GP122" s="78"/>
      <c r="GQ122" s="78"/>
      <c r="GR122" s="78"/>
      <c r="GS122" s="78"/>
      <c r="GT122" s="78"/>
      <c r="GU122" s="78"/>
      <c r="GV122" s="78"/>
      <c r="GW122" s="78"/>
      <c r="GX122" s="78"/>
      <c r="GY122" s="78"/>
      <c r="GZ122" s="78"/>
      <c r="HA122" s="78"/>
      <c r="HB122" s="78"/>
      <c r="HC122" s="78"/>
      <c r="HD122" s="78"/>
      <c r="HE122" s="78"/>
      <c r="HF122" s="78"/>
      <c r="HG122" s="78"/>
      <c r="HH122" s="78"/>
      <c r="HI122" s="78"/>
      <c r="HJ122" s="78"/>
      <c r="HK122" s="78"/>
      <c r="HL122" s="78"/>
      <c r="HM122" s="78"/>
      <c r="HN122" s="78"/>
      <c r="HO122" s="78"/>
      <c r="HP122" s="78"/>
      <c r="HQ122" s="78"/>
      <c r="HR122" s="78"/>
      <c r="HS122" s="78"/>
      <c r="HT122" s="78"/>
      <c r="HU122" s="78"/>
      <c r="HV122" s="78"/>
      <c r="HW122" s="78"/>
      <c r="HX122" s="78"/>
      <c r="HY122" s="78"/>
      <c r="HZ122" s="78"/>
      <c r="IA122" s="78"/>
      <c r="IB122" s="78"/>
      <c r="IC122" s="78"/>
      <c r="ID122" s="78"/>
      <c r="IE122" s="78"/>
      <c r="IF122" s="78"/>
      <c r="IG122" s="78"/>
      <c r="IH122" s="78"/>
      <c r="II122" s="78"/>
      <c r="IJ122" s="78"/>
      <c r="IK122" s="78"/>
      <c r="IL122" s="78"/>
      <c r="IM122" s="78"/>
      <c r="IN122" s="78"/>
      <c r="IO122" s="78"/>
      <c r="IP122" s="78"/>
      <c r="IQ122" s="78"/>
      <c r="IR122" s="78"/>
      <c r="IS122" s="78"/>
      <c r="IT122" s="78"/>
      <c r="IU122" s="78"/>
      <c r="IV122" s="78"/>
      <c r="IW122" s="78"/>
      <c r="IX122" s="78"/>
      <c r="IY122" s="78"/>
    </row>
    <row r="123" spans="1:259" s="112" customFormat="1" ht="18.75" customHeight="1">
      <c r="A123" s="27" t="s">
        <v>356</v>
      </c>
      <c r="B123" s="27" t="s">
        <v>357</v>
      </c>
      <c r="C123" s="30">
        <v>1</v>
      </c>
      <c r="D123" s="27" t="s">
        <v>42</v>
      </c>
      <c r="E123" s="33">
        <v>53800</v>
      </c>
      <c r="F123" s="36">
        <f t="shared" si="13"/>
        <v>53800</v>
      </c>
      <c r="G123" s="33"/>
      <c r="H123" s="33"/>
      <c r="I123" s="33"/>
      <c r="J123" s="33"/>
      <c r="K123" s="28">
        <f t="shared" si="14"/>
        <v>53800</v>
      </c>
      <c r="L123" s="26">
        <f t="shared" si="15"/>
        <v>53800</v>
      </c>
      <c r="M123" s="53" t="s">
        <v>30</v>
      </c>
      <c r="N123" s="447">
        <f t="shared" si="16"/>
        <v>2.0000000000000001E-4</v>
      </c>
      <c r="O123" s="54"/>
      <c r="P123" s="53"/>
      <c r="Q123" s="107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78"/>
      <c r="DC123" s="78"/>
      <c r="DD123" s="78"/>
      <c r="DE123" s="78"/>
      <c r="DF123" s="78"/>
      <c r="DG123" s="78"/>
      <c r="DH123" s="78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78"/>
      <c r="EH123" s="78"/>
      <c r="EI123" s="78"/>
      <c r="EJ123" s="78"/>
      <c r="EK123" s="78"/>
      <c r="EL123" s="78"/>
      <c r="EM123" s="78"/>
      <c r="EN123" s="78"/>
      <c r="EO123" s="78"/>
      <c r="EP123" s="78"/>
      <c r="EQ123" s="78"/>
      <c r="ER123" s="78"/>
      <c r="ES123" s="78"/>
      <c r="ET123" s="78"/>
      <c r="EU123" s="78"/>
      <c r="EV123" s="78"/>
      <c r="EW123" s="78"/>
      <c r="EX123" s="78"/>
      <c r="EY123" s="78"/>
      <c r="EZ123" s="78"/>
      <c r="FA123" s="78"/>
      <c r="FB123" s="78"/>
      <c r="FC123" s="78"/>
      <c r="FD123" s="78"/>
      <c r="FE123" s="78"/>
      <c r="FF123" s="78"/>
      <c r="FG123" s="78"/>
      <c r="FH123" s="78"/>
      <c r="FI123" s="78"/>
      <c r="FJ123" s="78"/>
      <c r="FK123" s="78"/>
      <c r="FL123" s="78"/>
      <c r="FM123" s="78"/>
      <c r="FN123" s="78"/>
      <c r="FO123" s="78"/>
      <c r="FP123" s="78"/>
      <c r="FQ123" s="78"/>
      <c r="FR123" s="78"/>
      <c r="FS123" s="78"/>
      <c r="FT123" s="78"/>
      <c r="FU123" s="78"/>
      <c r="FV123" s="78"/>
      <c r="FW123" s="78"/>
      <c r="FX123" s="78"/>
      <c r="FY123" s="78"/>
      <c r="FZ123" s="78"/>
      <c r="GA123" s="78"/>
      <c r="GB123" s="78"/>
      <c r="GC123" s="78"/>
      <c r="GD123" s="78"/>
      <c r="GE123" s="78"/>
      <c r="GF123" s="78"/>
      <c r="GG123" s="78"/>
      <c r="GH123" s="78"/>
      <c r="GI123" s="78"/>
      <c r="GJ123" s="78"/>
      <c r="GK123" s="78"/>
      <c r="GL123" s="78"/>
      <c r="GM123" s="78"/>
      <c r="GN123" s="78"/>
      <c r="GO123" s="78"/>
      <c r="GP123" s="78"/>
      <c r="GQ123" s="78"/>
      <c r="GR123" s="78"/>
      <c r="GS123" s="78"/>
      <c r="GT123" s="78"/>
      <c r="GU123" s="78"/>
      <c r="GV123" s="78"/>
      <c r="GW123" s="78"/>
      <c r="GX123" s="78"/>
      <c r="GY123" s="78"/>
      <c r="GZ123" s="78"/>
      <c r="HA123" s="78"/>
      <c r="HB123" s="78"/>
      <c r="HC123" s="78"/>
      <c r="HD123" s="78"/>
      <c r="HE123" s="78"/>
      <c r="HF123" s="78"/>
      <c r="HG123" s="78"/>
      <c r="HH123" s="78"/>
      <c r="HI123" s="78"/>
      <c r="HJ123" s="78"/>
      <c r="HK123" s="78"/>
      <c r="HL123" s="78"/>
      <c r="HM123" s="78"/>
      <c r="HN123" s="78"/>
      <c r="HO123" s="78"/>
      <c r="HP123" s="78"/>
      <c r="HQ123" s="78"/>
      <c r="HR123" s="78"/>
      <c r="HS123" s="78"/>
      <c r="HT123" s="78"/>
      <c r="HU123" s="78"/>
      <c r="HV123" s="78"/>
      <c r="HW123" s="78"/>
      <c r="HX123" s="78"/>
      <c r="HY123" s="78"/>
      <c r="HZ123" s="78"/>
      <c r="IA123" s="78"/>
      <c r="IB123" s="78"/>
      <c r="IC123" s="78"/>
      <c r="ID123" s="78"/>
      <c r="IE123" s="78"/>
      <c r="IF123" s="78"/>
      <c r="IG123" s="78"/>
      <c r="IH123" s="78"/>
      <c r="II123" s="78"/>
      <c r="IJ123" s="78"/>
      <c r="IK123" s="78"/>
      <c r="IL123" s="78"/>
      <c r="IM123" s="78"/>
      <c r="IN123" s="78"/>
      <c r="IO123" s="78"/>
      <c r="IP123" s="78"/>
      <c r="IQ123" s="78"/>
      <c r="IR123" s="78"/>
      <c r="IS123" s="78"/>
      <c r="IT123" s="78"/>
      <c r="IU123" s="78"/>
      <c r="IV123" s="78"/>
      <c r="IW123" s="78"/>
      <c r="IX123" s="78"/>
      <c r="IY123" s="78"/>
    </row>
    <row r="124" spans="1:259" s="112" customFormat="1" ht="18.75" customHeight="1">
      <c r="A124" s="27" t="s">
        <v>358</v>
      </c>
      <c r="B124" s="27" t="s">
        <v>359</v>
      </c>
      <c r="C124" s="30">
        <v>1</v>
      </c>
      <c r="D124" s="27" t="s">
        <v>302</v>
      </c>
      <c r="E124" s="33">
        <v>42500</v>
      </c>
      <c r="F124" s="36">
        <f t="shared" si="13"/>
        <v>42500</v>
      </c>
      <c r="G124" s="33"/>
      <c r="H124" s="33"/>
      <c r="I124" s="33"/>
      <c r="J124" s="33"/>
      <c r="K124" s="28">
        <f t="shared" si="14"/>
        <v>42500</v>
      </c>
      <c r="L124" s="26">
        <f t="shared" si="15"/>
        <v>42500</v>
      </c>
      <c r="M124" s="53" t="s">
        <v>30</v>
      </c>
      <c r="N124" s="447">
        <f t="shared" si="16"/>
        <v>2.0000000000000001E-4</v>
      </c>
      <c r="O124" s="54"/>
      <c r="P124" s="53"/>
      <c r="Q124" s="10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G124" s="78"/>
      <c r="CH124" s="78"/>
      <c r="CI124" s="78"/>
      <c r="CJ124" s="78"/>
      <c r="CK124" s="78"/>
      <c r="CL124" s="78"/>
      <c r="CM124" s="78"/>
      <c r="CN124" s="78"/>
      <c r="CO124" s="78"/>
      <c r="CP124" s="78"/>
      <c r="CQ124" s="78"/>
      <c r="CR124" s="78"/>
      <c r="CS124" s="78"/>
      <c r="CT124" s="78"/>
      <c r="CU124" s="78"/>
      <c r="CV124" s="78"/>
      <c r="CW124" s="78"/>
      <c r="CX124" s="78"/>
      <c r="CY124" s="78"/>
      <c r="CZ124" s="78"/>
      <c r="DA124" s="78"/>
      <c r="DB124" s="78"/>
      <c r="DC124" s="78"/>
      <c r="DD124" s="78"/>
      <c r="DE124" s="78"/>
      <c r="DF124" s="78"/>
      <c r="DG124" s="78"/>
      <c r="DH124" s="78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78"/>
      <c r="EH124" s="78"/>
      <c r="EI124" s="78"/>
      <c r="EJ124" s="78"/>
      <c r="EK124" s="78"/>
      <c r="EL124" s="78"/>
      <c r="EM124" s="78"/>
      <c r="EN124" s="78"/>
      <c r="EO124" s="78"/>
      <c r="EP124" s="78"/>
      <c r="EQ124" s="78"/>
      <c r="ER124" s="78"/>
      <c r="ES124" s="78"/>
      <c r="ET124" s="78"/>
      <c r="EU124" s="78"/>
      <c r="EV124" s="78"/>
      <c r="EW124" s="78"/>
      <c r="EX124" s="78"/>
      <c r="EY124" s="78"/>
      <c r="EZ124" s="78"/>
      <c r="FA124" s="78"/>
      <c r="FB124" s="78"/>
      <c r="FC124" s="78"/>
      <c r="FD124" s="78"/>
      <c r="FE124" s="78"/>
      <c r="FF124" s="78"/>
      <c r="FG124" s="78"/>
      <c r="FH124" s="78"/>
      <c r="FI124" s="78"/>
      <c r="FJ124" s="78"/>
      <c r="FK124" s="78"/>
      <c r="FL124" s="78"/>
      <c r="FM124" s="78"/>
      <c r="FN124" s="78"/>
      <c r="FO124" s="78"/>
      <c r="FP124" s="78"/>
      <c r="FQ124" s="78"/>
      <c r="FR124" s="78"/>
      <c r="FS124" s="78"/>
      <c r="FT124" s="78"/>
      <c r="FU124" s="78"/>
      <c r="FV124" s="78"/>
      <c r="FW124" s="78"/>
      <c r="FX124" s="78"/>
      <c r="FY124" s="78"/>
      <c r="FZ124" s="78"/>
      <c r="GA124" s="78"/>
      <c r="GB124" s="78"/>
      <c r="GC124" s="78"/>
      <c r="GD124" s="78"/>
      <c r="GE124" s="78"/>
      <c r="GF124" s="78"/>
      <c r="GG124" s="78"/>
      <c r="GH124" s="78"/>
      <c r="GI124" s="78"/>
      <c r="GJ124" s="78"/>
      <c r="GK124" s="78"/>
      <c r="GL124" s="78"/>
      <c r="GM124" s="78"/>
      <c r="GN124" s="78"/>
      <c r="GO124" s="78"/>
      <c r="GP124" s="78"/>
      <c r="GQ124" s="78"/>
      <c r="GR124" s="78"/>
      <c r="GS124" s="78"/>
      <c r="GT124" s="78"/>
      <c r="GU124" s="78"/>
      <c r="GV124" s="78"/>
      <c r="GW124" s="78"/>
      <c r="GX124" s="78"/>
      <c r="GY124" s="78"/>
      <c r="GZ124" s="78"/>
      <c r="HA124" s="78"/>
      <c r="HB124" s="78"/>
      <c r="HC124" s="78"/>
      <c r="HD124" s="78"/>
      <c r="HE124" s="78"/>
      <c r="HF124" s="78"/>
      <c r="HG124" s="78"/>
      <c r="HH124" s="78"/>
      <c r="HI124" s="78"/>
      <c r="HJ124" s="78"/>
      <c r="HK124" s="78"/>
      <c r="HL124" s="78"/>
      <c r="HM124" s="78"/>
      <c r="HN124" s="78"/>
      <c r="HO124" s="78"/>
      <c r="HP124" s="78"/>
      <c r="HQ124" s="78"/>
      <c r="HR124" s="78"/>
      <c r="HS124" s="78"/>
      <c r="HT124" s="78"/>
      <c r="HU124" s="78"/>
      <c r="HV124" s="78"/>
      <c r="HW124" s="78"/>
      <c r="HX124" s="78"/>
      <c r="HY124" s="78"/>
      <c r="HZ124" s="78"/>
      <c r="IA124" s="78"/>
      <c r="IB124" s="78"/>
      <c r="IC124" s="78"/>
      <c r="ID124" s="78"/>
      <c r="IE124" s="78"/>
      <c r="IF124" s="78"/>
      <c r="IG124" s="78"/>
      <c r="IH124" s="78"/>
      <c r="II124" s="78"/>
      <c r="IJ124" s="78"/>
      <c r="IK124" s="78"/>
      <c r="IL124" s="78"/>
      <c r="IM124" s="78"/>
      <c r="IN124" s="78"/>
      <c r="IO124" s="78"/>
      <c r="IP124" s="78"/>
      <c r="IQ124" s="78"/>
      <c r="IR124" s="78"/>
      <c r="IS124" s="78"/>
      <c r="IT124" s="78"/>
      <c r="IU124" s="78"/>
      <c r="IV124" s="78"/>
      <c r="IW124" s="78"/>
      <c r="IX124" s="78"/>
      <c r="IY124" s="78"/>
    </row>
    <row r="125" spans="1:259" s="113" customFormat="1" ht="18.75" customHeight="1">
      <c r="A125" s="27" t="s">
        <v>86</v>
      </c>
      <c r="B125" s="27" t="s">
        <v>81</v>
      </c>
      <c r="C125" s="30">
        <v>1</v>
      </c>
      <c r="D125" s="27" t="s">
        <v>355</v>
      </c>
      <c r="E125" s="33">
        <v>2900</v>
      </c>
      <c r="F125" s="36">
        <f t="shared" si="13"/>
        <v>2900</v>
      </c>
      <c r="G125" s="33"/>
      <c r="H125" s="33"/>
      <c r="I125" s="33"/>
      <c r="J125" s="33"/>
      <c r="K125" s="28">
        <f t="shared" si="14"/>
        <v>2900</v>
      </c>
      <c r="L125" s="26">
        <f t="shared" si="15"/>
        <v>2900</v>
      </c>
      <c r="M125" s="53" t="s">
        <v>30</v>
      </c>
      <c r="N125" s="447">
        <f t="shared" si="16"/>
        <v>0</v>
      </c>
      <c r="O125" s="54"/>
      <c r="P125" s="53"/>
      <c r="Q125" s="107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G125" s="78"/>
      <c r="CH125" s="78"/>
      <c r="CI125" s="78"/>
      <c r="CJ125" s="78"/>
      <c r="CK125" s="78"/>
      <c r="CL125" s="78"/>
      <c r="CM125" s="78"/>
      <c r="CN125" s="78"/>
      <c r="CO125" s="78"/>
      <c r="CP125" s="78"/>
      <c r="CQ125" s="78"/>
      <c r="CR125" s="78"/>
      <c r="CS125" s="78"/>
      <c r="CT125" s="78"/>
      <c r="CU125" s="78"/>
      <c r="CV125" s="78"/>
      <c r="CW125" s="78"/>
      <c r="CX125" s="78"/>
      <c r="CY125" s="78"/>
      <c r="CZ125" s="78"/>
      <c r="DA125" s="78"/>
      <c r="DB125" s="78"/>
      <c r="DC125" s="78"/>
      <c r="DD125" s="78"/>
      <c r="DE125" s="78"/>
      <c r="DF125" s="78"/>
      <c r="DG125" s="78"/>
      <c r="DH125" s="78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78"/>
      <c r="EH125" s="78"/>
      <c r="EI125" s="78"/>
      <c r="EJ125" s="78"/>
      <c r="EK125" s="78"/>
      <c r="EL125" s="78"/>
      <c r="EM125" s="78"/>
      <c r="EN125" s="78"/>
      <c r="EO125" s="78"/>
      <c r="EP125" s="78"/>
      <c r="EQ125" s="78"/>
      <c r="ER125" s="78"/>
      <c r="ES125" s="78"/>
      <c r="ET125" s="78"/>
      <c r="EU125" s="78"/>
      <c r="EV125" s="78"/>
      <c r="EW125" s="78"/>
      <c r="EX125" s="78"/>
      <c r="EY125" s="78"/>
      <c r="EZ125" s="78"/>
      <c r="FA125" s="78"/>
      <c r="FB125" s="78"/>
      <c r="FC125" s="78"/>
      <c r="FD125" s="78"/>
      <c r="FE125" s="78"/>
      <c r="FF125" s="78"/>
      <c r="FG125" s="78"/>
      <c r="FH125" s="78"/>
      <c r="FI125" s="78"/>
      <c r="FJ125" s="78"/>
      <c r="FK125" s="78"/>
      <c r="FL125" s="78"/>
      <c r="FM125" s="78"/>
      <c r="FN125" s="78"/>
      <c r="FO125" s="78"/>
      <c r="FP125" s="78"/>
      <c r="FQ125" s="78"/>
      <c r="FR125" s="78"/>
      <c r="FS125" s="78"/>
      <c r="FT125" s="78"/>
      <c r="FU125" s="78"/>
      <c r="FV125" s="78"/>
      <c r="FW125" s="78"/>
      <c r="FX125" s="78"/>
      <c r="FY125" s="78"/>
      <c r="FZ125" s="78"/>
      <c r="GA125" s="78"/>
      <c r="GB125" s="78"/>
      <c r="GC125" s="78"/>
      <c r="GD125" s="78"/>
      <c r="GE125" s="78"/>
      <c r="GF125" s="78"/>
      <c r="GG125" s="78"/>
      <c r="GH125" s="78"/>
      <c r="GI125" s="78"/>
      <c r="GJ125" s="78"/>
      <c r="GK125" s="78"/>
      <c r="GL125" s="78"/>
      <c r="GM125" s="78"/>
      <c r="GN125" s="78"/>
      <c r="GO125" s="78"/>
      <c r="GP125" s="78"/>
      <c r="GQ125" s="78"/>
      <c r="GR125" s="78"/>
      <c r="GS125" s="78"/>
      <c r="GT125" s="78"/>
      <c r="GU125" s="78"/>
      <c r="GV125" s="78"/>
      <c r="GW125" s="78"/>
      <c r="GX125" s="78"/>
      <c r="GY125" s="78"/>
      <c r="GZ125" s="78"/>
      <c r="HA125" s="78"/>
      <c r="HB125" s="78"/>
      <c r="HC125" s="78"/>
      <c r="HD125" s="78"/>
      <c r="HE125" s="78"/>
      <c r="HF125" s="78"/>
      <c r="HG125" s="78"/>
      <c r="HH125" s="78"/>
      <c r="HI125" s="78"/>
      <c r="HJ125" s="78"/>
      <c r="HK125" s="78"/>
      <c r="HL125" s="78"/>
      <c r="HM125" s="78"/>
      <c r="HN125" s="78"/>
      <c r="HO125" s="78"/>
      <c r="HP125" s="78"/>
      <c r="HQ125" s="78"/>
      <c r="HR125" s="78"/>
      <c r="HS125" s="78"/>
      <c r="HT125" s="78"/>
      <c r="HU125" s="78"/>
      <c r="HV125" s="78"/>
      <c r="HW125" s="78"/>
      <c r="HX125" s="78"/>
      <c r="HY125" s="78"/>
      <c r="HZ125" s="78"/>
      <c r="IA125" s="78"/>
      <c r="IB125" s="78"/>
      <c r="IC125" s="78"/>
      <c r="ID125" s="78"/>
      <c r="IE125" s="78"/>
      <c r="IF125" s="78"/>
      <c r="IG125" s="78"/>
      <c r="IH125" s="78"/>
      <c r="II125" s="78"/>
      <c r="IJ125" s="78"/>
      <c r="IK125" s="78"/>
      <c r="IL125" s="78"/>
      <c r="IM125" s="78"/>
      <c r="IN125" s="78"/>
      <c r="IO125" s="78"/>
      <c r="IP125" s="78"/>
      <c r="IQ125" s="78"/>
      <c r="IR125" s="78"/>
      <c r="IS125" s="78"/>
      <c r="IT125" s="78"/>
      <c r="IU125" s="78"/>
      <c r="IV125" s="78"/>
      <c r="IW125" s="78"/>
      <c r="IX125" s="78"/>
      <c r="IY125" s="78"/>
    </row>
    <row r="126" spans="1:259" s="112" customFormat="1" ht="18.75" customHeight="1">
      <c r="A126" s="27" t="s">
        <v>360</v>
      </c>
      <c r="B126" s="27" t="s">
        <v>88</v>
      </c>
      <c r="C126" s="30">
        <v>44</v>
      </c>
      <c r="D126" s="27" t="s">
        <v>361</v>
      </c>
      <c r="E126" s="33">
        <v>2200</v>
      </c>
      <c r="F126" s="36">
        <f t="shared" si="13"/>
        <v>96800</v>
      </c>
      <c r="G126" s="33"/>
      <c r="H126" s="33"/>
      <c r="I126" s="33"/>
      <c r="J126" s="33"/>
      <c r="K126" s="28">
        <f t="shared" si="14"/>
        <v>2200</v>
      </c>
      <c r="L126" s="26">
        <f t="shared" si="15"/>
        <v>96800</v>
      </c>
      <c r="M126" s="53" t="s">
        <v>30</v>
      </c>
      <c r="N126" s="447">
        <f t="shared" si="16"/>
        <v>4.0000000000000002E-4</v>
      </c>
      <c r="O126" s="54"/>
      <c r="P126" s="53"/>
      <c r="Q126" s="107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G126" s="78"/>
      <c r="CH126" s="78"/>
      <c r="CI126" s="78"/>
      <c r="CJ126" s="78"/>
      <c r="CK126" s="78"/>
      <c r="CL126" s="78"/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8"/>
      <c r="DG126" s="78"/>
      <c r="DH126" s="78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78"/>
      <c r="EH126" s="78"/>
      <c r="EI126" s="78"/>
      <c r="EJ126" s="78"/>
      <c r="EK126" s="78"/>
      <c r="EL126" s="78"/>
      <c r="EM126" s="78"/>
      <c r="EN126" s="78"/>
      <c r="EO126" s="78"/>
      <c r="EP126" s="78"/>
      <c r="EQ126" s="78"/>
      <c r="ER126" s="78"/>
      <c r="ES126" s="78"/>
      <c r="ET126" s="78"/>
      <c r="EU126" s="78"/>
      <c r="EV126" s="78"/>
      <c r="EW126" s="78"/>
      <c r="EX126" s="78"/>
      <c r="EY126" s="78"/>
      <c r="EZ126" s="78"/>
      <c r="FA126" s="78"/>
      <c r="FB126" s="78"/>
      <c r="FC126" s="78"/>
      <c r="FD126" s="78"/>
      <c r="FE126" s="78"/>
      <c r="FF126" s="78"/>
      <c r="FG126" s="78"/>
      <c r="FH126" s="78"/>
      <c r="FI126" s="78"/>
      <c r="FJ126" s="78"/>
      <c r="FK126" s="78"/>
      <c r="FL126" s="78"/>
      <c r="FM126" s="78"/>
      <c r="FN126" s="78"/>
      <c r="FO126" s="78"/>
      <c r="FP126" s="78"/>
      <c r="FQ126" s="78"/>
      <c r="FR126" s="78"/>
      <c r="FS126" s="78"/>
      <c r="FT126" s="78"/>
      <c r="FU126" s="78"/>
      <c r="FV126" s="78"/>
      <c r="FW126" s="78"/>
      <c r="FX126" s="78"/>
      <c r="FY126" s="78"/>
      <c r="FZ126" s="78"/>
      <c r="GA126" s="78"/>
      <c r="GB126" s="78"/>
      <c r="GC126" s="78"/>
      <c r="GD126" s="78"/>
      <c r="GE126" s="78"/>
      <c r="GF126" s="78"/>
      <c r="GG126" s="78"/>
      <c r="GH126" s="78"/>
      <c r="GI126" s="78"/>
      <c r="GJ126" s="78"/>
      <c r="GK126" s="78"/>
      <c r="GL126" s="78"/>
      <c r="GM126" s="78"/>
      <c r="GN126" s="78"/>
      <c r="GO126" s="78"/>
      <c r="GP126" s="78"/>
      <c r="GQ126" s="78"/>
      <c r="GR126" s="78"/>
      <c r="GS126" s="78"/>
      <c r="GT126" s="78"/>
      <c r="GU126" s="78"/>
      <c r="GV126" s="78"/>
      <c r="GW126" s="78"/>
      <c r="GX126" s="78"/>
      <c r="GY126" s="78"/>
      <c r="GZ126" s="78"/>
      <c r="HA126" s="78"/>
      <c r="HB126" s="78"/>
      <c r="HC126" s="78"/>
      <c r="HD126" s="78"/>
      <c r="HE126" s="78"/>
      <c r="HF126" s="78"/>
      <c r="HG126" s="78"/>
      <c r="HH126" s="78"/>
      <c r="HI126" s="78"/>
      <c r="HJ126" s="78"/>
      <c r="HK126" s="78"/>
      <c r="HL126" s="78"/>
      <c r="HM126" s="78"/>
      <c r="HN126" s="78"/>
      <c r="HO126" s="78"/>
      <c r="HP126" s="78"/>
      <c r="HQ126" s="78"/>
      <c r="HR126" s="78"/>
      <c r="HS126" s="78"/>
      <c r="HT126" s="78"/>
      <c r="HU126" s="78"/>
      <c r="HV126" s="78"/>
      <c r="HW126" s="78"/>
      <c r="HX126" s="78"/>
      <c r="HY126" s="78"/>
      <c r="HZ126" s="78"/>
      <c r="IA126" s="78"/>
      <c r="IB126" s="78"/>
      <c r="IC126" s="78"/>
      <c r="ID126" s="78"/>
      <c r="IE126" s="78"/>
      <c r="IF126" s="78"/>
      <c r="IG126" s="78"/>
      <c r="IH126" s="78"/>
      <c r="II126" s="78"/>
      <c r="IJ126" s="78"/>
      <c r="IK126" s="78"/>
      <c r="IL126" s="78"/>
      <c r="IM126" s="78"/>
      <c r="IN126" s="78"/>
      <c r="IO126" s="78"/>
      <c r="IP126" s="78"/>
      <c r="IQ126" s="78"/>
      <c r="IR126" s="78"/>
      <c r="IS126" s="78"/>
      <c r="IT126" s="78"/>
      <c r="IU126" s="78"/>
      <c r="IV126" s="78"/>
      <c r="IW126" s="78"/>
      <c r="IX126" s="78"/>
      <c r="IY126" s="78"/>
    </row>
    <row r="127" spans="1:259" s="113" customFormat="1" ht="18.75" customHeight="1">
      <c r="A127" s="27" t="s">
        <v>362</v>
      </c>
      <c r="B127" s="27" t="s">
        <v>90</v>
      </c>
      <c r="C127" s="30">
        <v>20</v>
      </c>
      <c r="D127" s="27" t="s">
        <v>363</v>
      </c>
      <c r="E127" s="33">
        <v>3620</v>
      </c>
      <c r="F127" s="36">
        <f t="shared" si="13"/>
        <v>72400</v>
      </c>
      <c r="G127" s="33"/>
      <c r="H127" s="33"/>
      <c r="I127" s="33"/>
      <c r="J127" s="33"/>
      <c r="K127" s="28">
        <f t="shared" si="14"/>
        <v>3620</v>
      </c>
      <c r="L127" s="26">
        <f t="shared" si="15"/>
        <v>72400</v>
      </c>
      <c r="M127" s="53" t="s">
        <v>30</v>
      </c>
      <c r="N127" s="447">
        <f t="shared" si="16"/>
        <v>2.9999999999999997E-4</v>
      </c>
      <c r="O127" s="54"/>
      <c r="P127" s="53"/>
      <c r="Q127" s="107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8"/>
      <c r="CQ127" s="78"/>
      <c r="CR127" s="78"/>
      <c r="CS127" s="78"/>
      <c r="CT127" s="78"/>
      <c r="CU127" s="78"/>
      <c r="CV127" s="78"/>
      <c r="CW127" s="78"/>
      <c r="CX127" s="78"/>
      <c r="CY127" s="78"/>
      <c r="CZ127" s="78"/>
      <c r="DA127" s="78"/>
      <c r="DB127" s="78"/>
      <c r="DC127" s="78"/>
      <c r="DD127" s="78"/>
      <c r="DE127" s="78"/>
      <c r="DF127" s="78"/>
      <c r="DG127" s="78"/>
      <c r="DH127" s="78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78"/>
      <c r="EH127" s="78"/>
      <c r="EI127" s="78"/>
      <c r="EJ127" s="78"/>
      <c r="EK127" s="78"/>
      <c r="EL127" s="78"/>
      <c r="EM127" s="78"/>
      <c r="EN127" s="78"/>
      <c r="EO127" s="78"/>
      <c r="EP127" s="78"/>
      <c r="EQ127" s="78"/>
      <c r="ER127" s="78"/>
      <c r="ES127" s="78"/>
      <c r="ET127" s="78"/>
      <c r="EU127" s="78"/>
      <c r="EV127" s="78"/>
      <c r="EW127" s="78"/>
      <c r="EX127" s="78"/>
      <c r="EY127" s="78"/>
      <c r="EZ127" s="78"/>
      <c r="FA127" s="78"/>
      <c r="FB127" s="78"/>
      <c r="FC127" s="78"/>
      <c r="FD127" s="78"/>
      <c r="FE127" s="78"/>
      <c r="FF127" s="78"/>
      <c r="FG127" s="78"/>
      <c r="FH127" s="78"/>
      <c r="FI127" s="78"/>
      <c r="FJ127" s="78"/>
      <c r="FK127" s="78"/>
      <c r="FL127" s="78"/>
      <c r="FM127" s="78"/>
      <c r="FN127" s="78"/>
      <c r="FO127" s="78"/>
      <c r="FP127" s="78"/>
      <c r="FQ127" s="78"/>
      <c r="FR127" s="78"/>
      <c r="FS127" s="78"/>
      <c r="FT127" s="78"/>
      <c r="FU127" s="78"/>
      <c r="FV127" s="78"/>
      <c r="FW127" s="78"/>
      <c r="FX127" s="78"/>
      <c r="FY127" s="78"/>
      <c r="FZ127" s="78"/>
      <c r="GA127" s="78"/>
      <c r="GB127" s="78"/>
      <c r="GC127" s="78"/>
      <c r="GD127" s="78"/>
      <c r="GE127" s="78"/>
      <c r="GF127" s="78"/>
      <c r="GG127" s="78"/>
      <c r="GH127" s="78"/>
      <c r="GI127" s="78"/>
      <c r="GJ127" s="78"/>
      <c r="GK127" s="78"/>
      <c r="GL127" s="78"/>
      <c r="GM127" s="78"/>
      <c r="GN127" s="78"/>
      <c r="GO127" s="78"/>
      <c r="GP127" s="78"/>
      <c r="GQ127" s="78"/>
      <c r="GR127" s="78"/>
      <c r="GS127" s="78"/>
      <c r="GT127" s="78"/>
      <c r="GU127" s="78"/>
      <c r="GV127" s="78"/>
      <c r="GW127" s="78"/>
      <c r="GX127" s="78"/>
      <c r="GY127" s="78"/>
      <c r="GZ127" s="78"/>
      <c r="HA127" s="78"/>
      <c r="HB127" s="78"/>
      <c r="HC127" s="78"/>
      <c r="HD127" s="78"/>
      <c r="HE127" s="78"/>
      <c r="HF127" s="78"/>
      <c r="HG127" s="78"/>
      <c r="HH127" s="78"/>
      <c r="HI127" s="78"/>
      <c r="HJ127" s="78"/>
      <c r="HK127" s="78"/>
      <c r="HL127" s="78"/>
      <c r="HM127" s="78"/>
      <c r="HN127" s="78"/>
      <c r="HO127" s="78"/>
      <c r="HP127" s="78"/>
      <c r="HQ127" s="78"/>
      <c r="HR127" s="78"/>
      <c r="HS127" s="78"/>
      <c r="HT127" s="78"/>
      <c r="HU127" s="78"/>
      <c r="HV127" s="78"/>
      <c r="HW127" s="78"/>
      <c r="HX127" s="78"/>
      <c r="HY127" s="78"/>
      <c r="HZ127" s="78"/>
      <c r="IA127" s="78"/>
      <c r="IB127" s="78"/>
      <c r="IC127" s="78"/>
      <c r="ID127" s="78"/>
      <c r="IE127" s="78"/>
      <c r="IF127" s="78"/>
      <c r="IG127" s="78"/>
      <c r="IH127" s="78"/>
      <c r="II127" s="78"/>
      <c r="IJ127" s="78"/>
      <c r="IK127" s="78"/>
      <c r="IL127" s="78"/>
      <c r="IM127" s="78"/>
      <c r="IN127" s="78"/>
      <c r="IO127" s="78"/>
      <c r="IP127" s="78"/>
      <c r="IQ127" s="78"/>
      <c r="IR127" s="78"/>
      <c r="IS127" s="78"/>
      <c r="IT127" s="78"/>
      <c r="IU127" s="78"/>
      <c r="IV127" s="78"/>
      <c r="IW127" s="78"/>
      <c r="IX127" s="78"/>
      <c r="IY127" s="78"/>
    </row>
    <row r="128" spans="1:259" s="113" customFormat="1" ht="18.75" customHeight="1">
      <c r="A128" s="27" t="s">
        <v>91</v>
      </c>
      <c r="B128" s="27" t="s">
        <v>92</v>
      </c>
      <c r="C128" s="30">
        <v>20</v>
      </c>
      <c r="D128" s="27" t="s">
        <v>364</v>
      </c>
      <c r="E128" s="33">
        <v>3900</v>
      </c>
      <c r="F128" s="36">
        <f t="shared" si="13"/>
        <v>78000</v>
      </c>
      <c r="G128" s="33"/>
      <c r="H128" s="33"/>
      <c r="I128" s="33"/>
      <c r="J128" s="33"/>
      <c r="K128" s="28">
        <f t="shared" si="14"/>
        <v>3900</v>
      </c>
      <c r="L128" s="26">
        <f t="shared" si="15"/>
        <v>78000</v>
      </c>
      <c r="M128" s="53" t="s">
        <v>30</v>
      </c>
      <c r="N128" s="447">
        <f t="shared" si="16"/>
        <v>2.9999999999999997E-4</v>
      </c>
      <c r="O128" s="54"/>
      <c r="P128" s="53"/>
      <c r="Q128" s="107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G128" s="78"/>
      <c r="CH128" s="78"/>
      <c r="CI128" s="78"/>
      <c r="CJ128" s="78"/>
      <c r="CK128" s="78"/>
      <c r="CL128" s="78"/>
      <c r="CM128" s="78"/>
      <c r="CN128" s="78"/>
      <c r="CO128" s="78"/>
      <c r="CP128" s="78"/>
      <c r="CQ128" s="78"/>
      <c r="CR128" s="78"/>
      <c r="CS128" s="78"/>
      <c r="CT128" s="78"/>
      <c r="CU128" s="78"/>
      <c r="CV128" s="78"/>
      <c r="CW128" s="78"/>
      <c r="CX128" s="78"/>
      <c r="CY128" s="78"/>
      <c r="CZ128" s="78"/>
      <c r="DA128" s="78"/>
      <c r="DB128" s="78"/>
      <c r="DC128" s="78"/>
      <c r="DD128" s="78"/>
      <c r="DE128" s="78"/>
      <c r="DF128" s="78"/>
      <c r="DG128" s="78"/>
      <c r="DH128" s="78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78"/>
      <c r="EH128" s="78"/>
      <c r="EI128" s="78"/>
      <c r="EJ128" s="78"/>
      <c r="EK128" s="78"/>
      <c r="EL128" s="78"/>
      <c r="EM128" s="78"/>
      <c r="EN128" s="78"/>
      <c r="EO128" s="78"/>
      <c r="EP128" s="78"/>
      <c r="EQ128" s="78"/>
      <c r="ER128" s="78"/>
      <c r="ES128" s="78"/>
      <c r="ET128" s="78"/>
      <c r="EU128" s="78"/>
      <c r="EV128" s="78"/>
      <c r="EW128" s="78"/>
      <c r="EX128" s="78"/>
      <c r="EY128" s="78"/>
      <c r="EZ128" s="78"/>
      <c r="FA128" s="78"/>
      <c r="FB128" s="78"/>
      <c r="FC128" s="78"/>
      <c r="FD128" s="78"/>
      <c r="FE128" s="78"/>
      <c r="FF128" s="78"/>
      <c r="FG128" s="78"/>
      <c r="FH128" s="78"/>
      <c r="FI128" s="78"/>
      <c r="FJ128" s="78"/>
      <c r="FK128" s="78"/>
      <c r="FL128" s="78"/>
      <c r="FM128" s="78"/>
      <c r="FN128" s="78"/>
      <c r="FO128" s="78"/>
      <c r="FP128" s="78"/>
      <c r="FQ128" s="78"/>
      <c r="FR128" s="78"/>
      <c r="FS128" s="78"/>
      <c r="FT128" s="78"/>
      <c r="FU128" s="78"/>
      <c r="FV128" s="78"/>
      <c r="FW128" s="78"/>
      <c r="FX128" s="78"/>
      <c r="FY128" s="78"/>
      <c r="FZ128" s="78"/>
      <c r="GA128" s="78"/>
      <c r="GB128" s="78"/>
      <c r="GC128" s="78"/>
      <c r="GD128" s="78"/>
      <c r="GE128" s="78"/>
      <c r="GF128" s="78"/>
      <c r="GG128" s="78"/>
      <c r="GH128" s="78"/>
      <c r="GI128" s="78"/>
      <c r="GJ128" s="78"/>
      <c r="GK128" s="78"/>
      <c r="GL128" s="78"/>
      <c r="GM128" s="78"/>
      <c r="GN128" s="78"/>
      <c r="GO128" s="78"/>
      <c r="GP128" s="78"/>
      <c r="GQ128" s="78"/>
      <c r="GR128" s="78"/>
      <c r="GS128" s="78"/>
      <c r="GT128" s="78"/>
      <c r="GU128" s="78"/>
      <c r="GV128" s="78"/>
      <c r="GW128" s="78"/>
      <c r="GX128" s="78"/>
      <c r="GY128" s="78"/>
      <c r="GZ128" s="78"/>
      <c r="HA128" s="78"/>
      <c r="HB128" s="78"/>
      <c r="HC128" s="78"/>
      <c r="HD128" s="78"/>
      <c r="HE128" s="78"/>
      <c r="HF128" s="78"/>
      <c r="HG128" s="78"/>
      <c r="HH128" s="78"/>
      <c r="HI128" s="78"/>
      <c r="HJ128" s="78"/>
      <c r="HK128" s="78"/>
      <c r="HL128" s="78"/>
      <c r="HM128" s="78"/>
      <c r="HN128" s="78"/>
      <c r="HO128" s="78"/>
      <c r="HP128" s="78"/>
      <c r="HQ128" s="78"/>
      <c r="HR128" s="78"/>
      <c r="HS128" s="78"/>
      <c r="HT128" s="78"/>
      <c r="HU128" s="78"/>
      <c r="HV128" s="78"/>
      <c r="HW128" s="78"/>
      <c r="HX128" s="78"/>
      <c r="HY128" s="78"/>
      <c r="HZ128" s="78"/>
      <c r="IA128" s="78"/>
      <c r="IB128" s="78"/>
      <c r="IC128" s="78"/>
      <c r="ID128" s="78"/>
      <c r="IE128" s="78"/>
      <c r="IF128" s="78"/>
      <c r="IG128" s="78"/>
      <c r="IH128" s="78"/>
      <c r="II128" s="78"/>
      <c r="IJ128" s="78"/>
      <c r="IK128" s="78"/>
      <c r="IL128" s="78"/>
      <c r="IM128" s="78"/>
      <c r="IN128" s="78"/>
      <c r="IO128" s="78"/>
      <c r="IP128" s="78"/>
      <c r="IQ128" s="78"/>
      <c r="IR128" s="78"/>
      <c r="IS128" s="78"/>
      <c r="IT128" s="78"/>
      <c r="IU128" s="78"/>
      <c r="IV128" s="78"/>
      <c r="IW128" s="78"/>
      <c r="IX128" s="78"/>
      <c r="IY128" s="78"/>
    </row>
    <row r="129" spans="1:259" s="115" customFormat="1" ht="18.75" customHeight="1">
      <c r="A129" s="27" t="s">
        <v>365</v>
      </c>
      <c r="B129" s="27" t="s">
        <v>94</v>
      </c>
      <c r="C129" s="30">
        <v>16</v>
      </c>
      <c r="D129" s="27" t="s">
        <v>67</v>
      </c>
      <c r="E129" s="33">
        <v>3760</v>
      </c>
      <c r="F129" s="36">
        <f t="shared" si="13"/>
        <v>60160</v>
      </c>
      <c r="G129" s="33"/>
      <c r="H129" s="33"/>
      <c r="I129" s="33"/>
      <c r="J129" s="33"/>
      <c r="K129" s="28">
        <f t="shared" si="14"/>
        <v>3760</v>
      </c>
      <c r="L129" s="26">
        <f t="shared" si="15"/>
        <v>60160</v>
      </c>
      <c r="M129" s="53" t="s">
        <v>30</v>
      </c>
      <c r="N129" s="447">
        <f t="shared" si="16"/>
        <v>2.0000000000000001E-4</v>
      </c>
      <c r="O129" s="54"/>
      <c r="P129" s="53"/>
      <c r="Q129" s="107"/>
      <c r="R129" s="108"/>
      <c r="S129" s="108"/>
      <c r="T129" s="108"/>
      <c r="U129" s="108"/>
      <c r="V129" s="108"/>
      <c r="W129" s="108"/>
      <c r="X129" s="108"/>
      <c r="Y129" s="108"/>
      <c r="Z129" s="108"/>
      <c r="AA129" s="108"/>
      <c r="AB129" s="108"/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  <c r="AN129" s="108"/>
      <c r="AO129" s="108"/>
      <c r="AP129" s="108"/>
      <c r="AQ129" s="108"/>
      <c r="AR129" s="108"/>
      <c r="AS129" s="108"/>
      <c r="AT129" s="108"/>
      <c r="AU129" s="108"/>
      <c r="AV129" s="108"/>
      <c r="AW129" s="108"/>
      <c r="AX129" s="108"/>
      <c r="AY129" s="108"/>
      <c r="AZ129" s="108"/>
      <c r="BA129" s="108"/>
      <c r="BB129" s="108"/>
      <c r="BC129" s="108"/>
      <c r="BD129" s="108"/>
      <c r="BE129" s="108"/>
      <c r="BF129" s="108"/>
      <c r="BG129" s="108"/>
      <c r="BH129" s="108"/>
      <c r="BI129" s="108"/>
      <c r="BJ129" s="108"/>
      <c r="BK129" s="108"/>
      <c r="BL129" s="108"/>
      <c r="BM129" s="108"/>
      <c r="BN129" s="108"/>
      <c r="BO129" s="108"/>
      <c r="BP129" s="108"/>
      <c r="BQ129" s="108"/>
      <c r="BR129" s="108"/>
      <c r="BS129" s="108"/>
      <c r="BT129" s="108"/>
      <c r="BU129" s="108"/>
      <c r="BV129" s="108"/>
      <c r="BW129" s="108"/>
      <c r="BX129" s="108"/>
      <c r="BY129" s="108"/>
      <c r="BZ129" s="108"/>
      <c r="CA129" s="108"/>
      <c r="CB129" s="108"/>
      <c r="CC129" s="108"/>
      <c r="CD129" s="108"/>
      <c r="CE129" s="108"/>
      <c r="CF129" s="108"/>
      <c r="CG129" s="108"/>
      <c r="CH129" s="108"/>
      <c r="CI129" s="108"/>
      <c r="CJ129" s="108"/>
      <c r="CK129" s="108"/>
      <c r="CL129" s="108"/>
      <c r="CM129" s="108"/>
      <c r="CN129" s="108"/>
      <c r="CO129" s="108"/>
      <c r="CP129" s="108"/>
      <c r="CQ129" s="108"/>
      <c r="CR129" s="108"/>
      <c r="CS129" s="108"/>
      <c r="CT129" s="108"/>
      <c r="CU129" s="108"/>
      <c r="CV129" s="108"/>
      <c r="CW129" s="108"/>
      <c r="CX129" s="108"/>
      <c r="CY129" s="108"/>
      <c r="CZ129" s="108"/>
      <c r="DA129" s="108"/>
      <c r="DB129" s="108"/>
      <c r="DC129" s="108"/>
      <c r="DD129" s="108"/>
      <c r="DE129" s="108"/>
      <c r="DF129" s="108"/>
      <c r="DG129" s="108"/>
      <c r="DH129" s="108"/>
      <c r="DI129" s="108"/>
      <c r="DJ129" s="108"/>
      <c r="DK129" s="108"/>
      <c r="DL129" s="108"/>
      <c r="DM129" s="108"/>
      <c r="DN129" s="108"/>
      <c r="DO129" s="108"/>
      <c r="DP129" s="108"/>
      <c r="DQ129" s="108"/>
      <c r="DR129" s="108"/>
      <c r="DS129" s="108"/>
      <c r="DT129" s="108"/>
      <c r="DU129" s="108"/>
      <c r="DV129" s="108"/>
      <c r="DW129" s="108"/>
      <c r="DX129" s="108"/>
      <c r="DY129" s="108"/>
      <c r="DZ129" s="108"/>
      <c r="EA129" s="108"/>
      <c r="EB129" s="108"/>
      <c r="EC129" s="108"/>
      <c r="ED129" s="108"/>
      <c r="EE129" s="108"/>
      <c r="EF129" s="108"/>
      <c r="EG129" s="108"/>
      <c r="EH129" s="108"/>
      <c r="EI129" s="108"/>
      <c r="EJ129" s="108"/>
      <c r="EK129" s="108"/>
      <c r="EL129" s="108"/>
      <c r="EM129" s="108"/>
      <c r="EN129" s="108"/>
      <c r="EO129" s="108"/>
      <c r="EP129" s="108"/>
      <c r="EQ129" s="108"/>
      <c r="ER129" s="108"/>
      <c r="ES129" s="108"/>
      <c r="ET129" s="108"/>
      <c r="EU129" s="108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  <c r="FH129" s="108"/>
      <c r="FI129" s="108"/>
      <c r="FJ129" s="108"/>
      <c r="FK129" s="108"/>
      <c r="FL129" s="108"/>
      <c r="FM129" s="108"/>
      <c r="FN129" s="108"/>
      <c r="FO129" s="108"/>
      <c r="FP129" s="108"/>
      <c r="FQ129" s="108"/>
      <c r="FR129" s="108"/>
      <c r="FS129" s="108"/>
      <c r="FT129" s="108"/>
      <c r="FU129" s="108"/>
      <c r="FV129" s="108"/>
      <c r="FW129" s="108"/>
      <c r="FX129" s="108"/>
      <c r="FY129" s="108"/>
      <c r="FZ129" s="108"/>
      <c r="GA129" s="108"/>
      <c r="GB129" s="108"/>
      <c r="GC129" s="108"/>
      <c r="GD129" s="108"/>
      <c r="GE129" s="108"/>
      <c r="GF129" s="108"/>
      <c r="GG129" s="108"/>
      <c r="GH129" s="108"/>
      <c r="GI129" s="108"/>
      <c r="GJ129" s="108"/>
      <c r="GK129" s="108"/>
      <c r="GL129" s="108"/>
      <c r="GM129" s="108"/>
      <c r="GN129" s="108"/>
      <c r="GO129" s="108"/>
      <c r="GP129" s="108"/>
      <c r="GQ129" s="108"/>
      <c r="GR129" s="108"/>
      <c r="GS129" s="108"/>
      <c r="GT129" s="108"/>
      <c r="GU129" s="108"/>
      <c r="GV129" s="108"/>
      <c r="GW129" s="108"/>
      <c r="GX129" s="108"/>
      <c r="GY129" s="108"/>
      <c r="GZ129" s="108"/>
      <c r="HA129" s="108"/>
      <c r="HB129" s="108"/>
      <c r="HC129" s="108"/>
      <c r="HD129" s="108"/>
      <c r="HE129" s="108"/>
      <c r="HF129" s="108"/>
      <c r="HG129" s="108"/>
      <c r="HH129" s="108"/>
      <c r="HI129" s="108"/>
      <c r="HJ129" s="108"/>
      <c r="HK129" s="108"/>
      <c r="HL129" s="108"/>
      <c r="HM129" s="108"/>
      <c r="HN129" s="108"/>
      <c r="HO129" s="108"/>
      <c r="HP129" s="108"/>
      <c r="HQ129" s="108"/>
      <c r="HR129" s="108"/>
      <c r="HS129" s="108"/>
      <c r="HT129" s="108"/>
      <c r="HU129" s="108"/>
      <c r="HV129" s="108"/>
      <c r="HW129" s="108"/>
      <c r="HX129" s="108"/>
      <c r="HY129" s="108"/>
      <c r="HZ129" s="108"/>
      <c r="IA129" s="108"/>
      <c r="IB129" s="108"/>
      <c r="IC129" s="108"/>
      <c r="ID129" s="108"/>
      <c r="IE129" s="108"/>
      <c r="IF129" s="108"/>
      <c r="IG129" s="108"/>
      <c r="IH129" s="108"/>
      <c r="II129" s="108"/>
      <c r="IJ129" s="108"/>
      <c r="IK129" s="108"/>
      <c r="IL129" s="108"/>
      <c r="IM129" s="108"/>
      <c r="IN129" s="108"/>
      <c r="IO129" s="108"/>
      <c r="IP129" s="108"/>
      <c r="IQ129" s="108"/>
      <c r="IR129" s="108"/>
      <c r="IS129" s="108"/>
      <c r="IT129" s="108"/>
      <c r="IU129" s="108"/>
      <c r="IV129" s="108"/>
      <c r="IW129" s="108"/>
      <c r="IX129" s="108"/>
      <c r="IY129" s="108"/>
    </row>
    <row r="130" spans="1:259" s="108" customFormat="1" ht="18.75" customHeight="1">
      <c r="A130" s="27" t="s">
        <v>366</v>
      </c>
      <c r="B130" s="27" t="s">
        <v>96</v>
      </c>
      <c r="C130" s="30">
        <v>8</v>
      </c>
      <c r="D130" s="27" t="s">
        <v>367</v>
      </c>
      <c r="E130" s="33">
        <v>1150</v>
      </c>
      <c r="F130" s="36">
        <f t="shared" si="13"/>
        <v>9200</v>
      </c>
      <c r="G130" s="33"/>
      <c r="H130" s="33"/>
      <c r="I130" s="33"/>
      <c r="J130" s="33"/>
      <c r="K130" s="28">
        <f t="shared" si="14"/>
        <v>1150</v>
      </c>
      <c r="L130" s="26">
        <f t="shared" si="15"/>
        <v>9200</v>
      </c>
      <c r="M130" s="53" t="s">
        <v>30</v>
      </c>
      <c r="N130" s="447">
        <f t="shared" si="16"/>
        <v>0</v>
      </c>
      <c r="O130" s="54"/>
      <c r="P130" s="53"/>
      <c r="Q130" s="107"/>
    </row>
    <row r="131" spans="1:259" s="115" customFormat="1" ht="18.75" customHeight="1">
      <c r="A131" s="42" t="s">
        <v>97</v>
      </c>
      <c r="B131" s="27"/>
      <c r="C131" s="27">
        <v>1</v>
      </c>
      <c r="D131" s="121" t="s">
        <v>355</v>
      </c>
      <c r="E131" s="36">
        <v>0</v>
      </c>
      <c r="F131" s="36"/>
      <c r="G131" s="36">
        <v>187765</v>
      </c>
      <c r="H131" s="36">
        <f>INT(C131*G131)</f>
        <v>187765</v>
      </c>
      <c r="I131" s="36">
        <v>0</v>
      </c>
      <c r="J131" s="36"/>
      <c r="K131" s="28">
        <f t="shared" si="14"/>
        <v>187765</v>
      </c>
      <c r="L131" s="26">
        <f t="shared" si="15"/>
        <v>187765</v>
      </c>
      <c r="M131" s="53" t="s">
        <v>30</v>
      </c>
      <c r="N131" s="447">
        <f t="shared" si="16"/>
        <v>6.9999999999999999E-4</v>
      </c>
      <c r="O131" s="54"/>
      <c r="P131" s="53"/>
      <c r="Q131" s="107"/>
      <c r="R131" s="108"/>
      <c r="S131" s="108"/>
      <c r="T131" s="108"/>
      <c r="U131" s="108"/>
      <c r="V131" s="108"/>
      <c r="W131" s="108"/>
      <c r="X131" s="108"/>
      <c r="Y131" s="108"/>
      <c r="Z131" s="108"/>
      <c r="AA131" s="108"/>
      <c r="AB131" s="108"/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  <c r="AN131" s="108"/>
      <c r="AO131" s="108"/>
      <c r="AP131" s="108"/>
      <c r="AQ131" s="108"/>
      <c r="AR131" s="108"/>
      <c r="AS131" s="108"/>
      <c r="AT131" s="108"/>
      <c r="AU131" s="108"/>
      <c r="AV131" s="108"/>
      <c r="AW131" s="108"/>
      <c r="AX131" s="108"/>
      <c r="AY131" s="108"/>
      <c r="AZ131" s="108"/>
      <c r="BA131" s="108"/>
      <c r="BB131" s="108"/>
      <c r="BC131" s="108"/>
      <c r="BD131" s="108"/>
      <c r="BE131" s="108"/>
      <c r="BF131" s="108"/>
      <c r="BG131" s="108"/>
      <c r="BH131" s="108"/>
      <c r="BI131" s="108"/>
      <c r="BJ131" s="108"/>
      <c r="BK131" s="108"/>
      <c r="BL131" s="108"/>
      <c r="BM131" s="108"/>
      <c r="BN131" s="108"/>
      <c r="BO131" s="108"/>
      <c r="BP131" s="108"/>
      <c r="BQ131" s="108"/>
      <c r="BR131" s="108"/>
      <c r="BS131" s="108"/>
      <c r="BT131" s="108"/>
      <c r="BU131" s="108"/>
      <c r="BV131" s="108"/>
      <c r="BW131" s="108"/>
      <c r="BX131" s="108"/>
      <c r="BY131" s="108"/>
      <c r="BZ131" s="108"/>
      <c r="CA131" s="108"/>
      <c r="CB131" s="108"/>
      <c r="CC131" s="108"/>
      <c r="CD131" s="108"/>
      <c r="CE131" s="108"/>
      <c r="CF131" s="108"/>
      <c r="CG131" s="108"/>
      <c r="CH131" s="108"/>
      <c r="CI131" s="108"/>
      <c r="CJ131" s="108"/>
      <c r="CK131" s="108"/>
      <c r="CL131" s="108"/>
      <c r="CM131" s="108"/>
      <c r="CN131" s="108"/>
      <c r="CO131" s="108"/>
      <c r="CP131" s="108"/>
      <c r="CQ131" s="108"/>
      <c r="CR131" s="108"/>
      <c r="CS131" s="108"/>
      <c r="CT131" s="108"/>
      <c r="CU131" s="108"/>
      <c r="CV131" s="108"/>
      <c r="CW131" s="108"/>
      <c r="CX131" s="108"/>
      <c r="CY131" s="108"/>
      <c r="CZ131" s="108"/>
      <c r="DA131" s="108"/>
      <c r="DB131" s="108"/>
      <c r="DC131" s="108"/>
      <c r="DD131" s="108"/>
      <c r="DE131" s="108"/>
      <c r="DF131" s="108"/>
      <c r="DG131" s="108"/>
      <c r="DH131" s="108"/>
      <c r="DI131" s="108"/>
      <c r="DJ131" s="108"/>
      <c r="DK131" s="108"/>
      <c r="DL131" s="108"/>
      <c r="DM131" s="108"/>
      <c r="DN131" s="108"/>
      <c r="DO131" s="108"/>
      <c r="DP131" s="108"/>
      <c r="DQ131" s="108"/>
      <c r="DR131" s="108"/>
      <c r="DS131" s="108"/>
      <c r="DT131" s="108"/>
      <c r="DU131" s="108"/>
      <c r="DV131" s="108"/>
      <c r="DW131" s="108"/>
      <c r="DX131" s="108"/>
      <c r="DY131" s="108"/>
      <c r="DZ131" s="108"/>
      <c r="EA131" s="108"/>
      <c r="EB131" s="108"/>
      <c r="EC131" s="108"/>
      <c r="ED131" s="108"/>
      <c r="EE131" s="108"/>
      <c r="EF131" s="108"/>
      <c r="EG131" s="108"/>
      <c r="EH131" s="108"/>
      <c r="EI131" s="108"/>
      <c r="EJ131" s="108"/>
      <c r="EK131" s="108"/>
      <c r="EL131" s="108"/>
      <c r="EM131" s="108"/>
      <c r="EN131" s="108"/>
      <c r="EO131" s="108"/>
      <c r="EP131" s="108"/>
      <c r="EQ131" s="108"/>
      <c r="ER131" s="108"/>
      <c r="ES131" s="108"/>
      <c r="ET131" s="108"/>
      <c r="EU131" s="108"/>
      <c r="EV131" s="108"/>
      <c r="EW131" s="108"/>
      <c r="EX131" s="108"/>
      <c r="EY131" s="108"/>
      <c r="EZ131" s="108"/>
      <c r="FA131" s="108"/>
      <c r="FB131" s="108"/>
      <c r="FC131" s="108"/>
      <c r="FD131" s="108"/>
      <c r="FE131" s="108"/>
      <c r="FF131" s="108"/>
      <c r="FG131" s="108"/>
      <c r="FH131" s="108"/>
      <c r="FI131" s="108"/>
      <c r="FJ131" s="108"/>
      <c r="FK131" s="108"/>
      <c r="FL131" s="108"/>
      <c r="FM131" s="108"/>
      <c r="FN131" s="108"/>
      <c r="FO131" s="108"/>
      <c r="FP131" s="108"/>
      <c r="FQ131" s="108"/>
      <c r="FR131" s="108"/>
      <c r="FS131" s="108"/>
      <c r="FT131" s="108"/>
      <c r="FU131" s="108"/>
      <c r="FV131" s="108"/>
      <c r="FW131" s="108"/>
      <c r="FX131" s="108"/>
      <c r="FY131" s="108"/>
      <c r="FZ131" s="108"/>
      <c r="GA131" s="108"/>
      <c r="GB131" s="108"/>
      <c r="GC131" s="108"/>
      <c r="GD131" s="108"/>
      <c r="GE131" s="108"/>
      <c r="GF131" s="108"/>
      <c r="GG131" s="108"/>
      <c r="GH131" s="108"/>
      <c r="GI131" s="108"/>
      <c r="GJ131" s="108"/>
      <c r="GK131" s="108"/>
      <c r="GL131" s="108"/>
      <c r="GM131" s="108"/>
      <c r="GN131" s="108"/>
      <c r="GO131" s="108"/>
      <c r="GP131" s="108"/>
      <c r="GQ131" s="108"/>
      <c r="GR131" s="108"/>
      <c r="GS131" s="108"/>
      <c r="GT131" s="108"/>
      <c r="GU131" s="108"/>
      <c r="GV131" s="108"/>
      <c r="GW131" s="108"/>
      <c r="GX131" s="108"/>
      <c r="GY131" s="108"/>
      <c r="GZ131" s="108"/>
      <c r="HA131" s="108"/>
      <c r="HB131" s="108"/>
      <c r="HC131" s="108"/>
      <c r="HD131" s="108"/>
      <c r="HE131" s="108"/>
      <c r="HF131" s="108"/>
      <c r="HG131" s="108"/>
      <c r="HH131" s="108"/>
      <c r="HI131" s="108"/>
      <c r="HJ131" s="108"/>
      <c r="HK131" s="108"/>
      <c r="HL131" s="108"/>
      <c r="HM131" s="108"/>
      <c r="HN131" s="108"/>
      <c r="HO131" s="108"/>
      <c r="HP131" s="108"/>
      <c r="HQ131" s="108"/>
      <c r="HR131" s="108"/>
      <c r="HS131" s="108"/>
      <c r="HT131" s="108"/>
      <c r="HU131" s="108"/>
      <c r="HV131" s="108"/>
      <c r="HW131" s="108"/>
      <c r="HX131" s="108"/>
      <c r="HY131" s="108"/>
      <c r="HZ131" s="108"/>
      <c r="IA131" s="108"/>
      <c r="IB131" s="108"/>
      <c r="IC131" s="108"/>
      <c r="ID131" s="108"/>
      <c r="IE131" s="108"/>
      <c r="IF131" s="108"/>
      <c r="IG131" s="108"/>
      <c r="IH131" s="108"/>
      <c r="II131" s="108"/>
      <c r="IJ131" s="108"/>
      <c r="IK131" s="108"/>
      <c r="IL131" s="108"/>
      <c r="IM131" s="108"/>
      <c r="IN131" s="108"/>
      <c r="IO131" s="108"/>
      <c r="IP131" s="108"/>
      <c r="IQ131" s="108"/>
      <c r="IR131" s="108"/>
      <c r="IS131" s="108"/>
      <c r="IT131" s="108"/>
      <c r="IU131" s="108"/>
      <c r="IV131" s="108"/>
      <c r="IW131" s="108"/>
      <c r="IX131" s="108"/>
      <c r="IY131" s="108"/>
    </row>
    <row r="132" spans="1:259" s="108" customFormat="1" ht="18.75" customHeight="1">
      <c r="A132" s="26" t="s">
        <v>368</v>
      </c>
      <c r="B132" s="26"/>
      <c r="C132" s="27">
        <v>1</v>
      </c>
      <c r="D132" s="27" t="s">
        <v>296</v>
      </c>
      <c r="E132" s="36">
        <v>0</v>
      </c>
      <c r="F132" s="36"/>
      <c r="G132" s="36">
        <v>106463</v>
      </c>
      <c r="H132" s="36">
        <f>INT(C132*G132)</f>
        <v>106463</v>
      </c>
      <c r="I132" s="36">
        <v>0</v>
      </c>
      <c r="J132" s="36"/>
      <c r="K132" s="28">
        <f t="shared" si="14"/>
        <v>106463</v>
      </c>
      <c r="L132" s="26">
        <f t="shared" si="15"/>
        <v>106463</v>
      </c>
      <c r="M132" s="53" t="s">
        <v>30</v>
      </c>
      <c r="N132" s="447">
        <f t="shared" si="16"/>
        <v>4.0000000000000002E-4</v>
      </c>
      <c r="O132" s="54"/>
      <c r="P132" s="53"/>
      <c r="Q132" s="107"/>
    </row>
    <row r="133" spans="1:259" s="108" customFormat="1" ht="18.75" customHeight="1">
      <c r="A133" s="42" t="s">
        <v>369</v>
      </c>
      <c r="B133" s="27"/>
      <c r="C133" s="30">
        <v>1</v>
      </c>
      <c r="D133" s="121" t="s">
        <v>42</v>
      </c>
      <c r="E133" s="36">
        <v>0</v>
      </c>
      <c r="F133" s="36"/>
      <c r="G133" s="36">
        <v>86640</v>
      </c>
      <c r="H133" s="36">
        <f>INT(C133*G133)</f>
        <v>86640</v>
      </c>
      <c r="I133" s="36">
        <v>0</v>
      </c>
      <c r="J133" s="36"/>
      <c r="K133" s="28">
        <f t="shared" si="14"/>
        <v>86640</v>
      </c>
      <c r="L133" s="26">
        <f t="shared" si="15"/>
        <v>86640</v>
      </c>
      <c r="M133" s="53" t="s">
        <v>30</v>
      </c>
      <c r="N133" s="447">
        <f t="shared" si="16"/>
        <v>2.9999999999999997E-4</v>
      </c>
      <c r="O133" s="54"/>
      <c r="P133" s="53"/>
      <c r="Q133" s="107"/>
    </row>
    <row r="134" spans="1:259" s="108" customFormat="1" ht="18.75" customHeight="1">
      <c r="A134" s="26" t="s">
        <v>100</v>
      </c>
      <c r="B134" s="128"/>
      <c r="C134" s="30">
        <v>1</v>
      </c>
      <c r="D134" s="27" t="s">
        <v>355</v>
      </c>
      <c r="E134" s="36">
        <v>0</v>
      </c>
      <c r="F134" s="36"/>
      <c r="G134" s="36">
        <v>74061</v>
      </c>
      <c r="H134" s="36">
        <f>INT(C134*G134)</f>
        <v>74061</v>
      </c>
      <c r="I134" s="36">
        <v>0</v>
      </c>
      <c r="J134" s="36"/>
      <c r="K134" s="28">
        <f t="shared" si="14"/>
        <v>74061</v>
      </c>
      <c r="L134" s="26">
        <f t="shared" si="15"/>
        <v>74061</v>
      </c>
      <c r="M134" s="53" t="s">
        <v>30</v>
      </c>
      <c r="N134" s="447">
        <f t="shared" si="16"/>
        <v>2.9999999999999997E-4</v>
      </c>
      <c r="O134" s="54"/>
      <c r="P134" s="53"/>
      <c r="Q134" s="107"/>
    </row>
    <row r="135" spans="1:259" s="108" customFormat="1" ht="18.75" customHeight="1">
      <c r="A135" s="26" t="s">
        <v>370</v>
      </c>
      <c r="B135" s="26"/>
      <c r="C135" s="27">
        <v>1</v>
      </c>
      <c r="D135" s="27" t="s">
        <v>296</v>
      </c>
      <c r="E135" s="36">
        <v>0</v>
      </c>
      <c r="F135" s="36"/>
      <c r="G135" s="36">
        <v>38839</v>
      </c>
      <c r="H135" s="36">
        <f>INT(C135*G135)</f>
        <v>38839</v>
      </c>
      <c r="I135" s="36">
        <v>0</v>
      </c>
      <c r="J135" s="36"/>
      <c r="K135" s="28">
        <f t="shared" si="14"/>
        <v>38839</v>
      </c>
      <c r="L135" s="26">
        <f t="shared" si="15"/>
        <v>38839</v>
      </c>
      <c r="M135" s="53" t="s">
        <v>30</v>
      </c>
      <c r="N135" s="447">
        <f t="shared" si="16"/>
        <v>2.0000000000000001E-4</v>
      </c>
      <c r="O135" s="54"/>
      <c r="P135" s="53"/>
      <c r="Q135" s="107"/>
    </row>
    <row r="136" spans="1:259" s="108" customFormat="1" ht="20.100000000000001" hidden="1" customHeight="1">
      <c r="A136" s="123" t="s">
        <v>371</v>
      </c>
      <c r="B136" s="109"/>
      <c r="C136" s="109"/>
      <c r="D136" s="109"/>
      <c r="E136" s="110"/>
      <c r="F136" s="110">
        <f>F121+F122+F123+F124+F125+F126+F127+F128+F129+F130</f>
        <v>482360</v>
      </c>
      <c r="G136" s="110"/>
      <c r="H136" s="110">
        <f>H131+H132+H133+H134+H135</f>
        <v>493768</v>
      </c>
      <c r="I136" s="110"/>
      <c r="J136" s="110"/>
      <c r="K136" s="28"/>
      <c r="L136" s="110">
        <f>+INT(H136+J136+F136)</f>
        <v>976128</v>
      </c>
      <c r="M136" s="110"/>
      <c r="N136" s="65"/>
      <c r="O136" s="54"/>
      <c r="P136" s="53"/>
    </row>
    <row r="137" spans="1:259" s="108" customFormat="1" ht="20.100000000000001" hidden="1" customHeight="1">
      <c r="A137" s="123"/>
      <c r="B137" s="109"/>
      <c r="C137" s="109"/>
      <c r="D137" s="109"/>
      <c r="E137" s="110"/>
      <c r="F137" s="110"/>
      <c r="G137" s="110"/>
      <c r="H137" s="110"/>
      <c r="I137" s="110"/>
      <c r="J137" s="110"/>
      <c r="K137" s="28"/>
      <c r="L137" s="110"/>
      <c r="M137" s="110"/>
      <c r="N137" s="65"/>
      <c r="O137" s="54"/>
      <c r="P137" s="53"/>
    </row>
    <row r="138" spans="1:259" s="108" customFormat="1" ht="20.100000000000001" hidden="1" customHeight="1">
      <c r="A138" s="25" t="s">
        <v>372</v>
      </c>
      <c r="B138" s="109"/>
      <c r="C138" s="109"/>
      <c r="D138" s="109"/>
      <c r="E138" s="110"/>
      <c r="F138" s="110"/>
      <c r="G138" s="110"/>
      <c r="H138" s="110">
        <f>H143</f>
        <v>2920301</v>
      </c>
      <c r="I138" s="110"/>
      <c r="J138" s="110"/>
      <c r="K138" s="114"/>
      <c r="L138" s="116">
        <f>L143</f>
        <v>2920301</v>
      </c>
      <c r="M138" s="26"/>
      <c r="N138" s="65"/>
      <c r="O138" s="54"/>
      <c r="P138" s="53"/>
    </row>
    <row r="139" spans="1:259" s="108" customFormat="1" ht="20.100000000000001" customHeight="1">
      <c r="A139" s="27" t="s">
        <v>373</v>
      </c>
      <c r="B139" s="27"/>
      <c r="C139" s="27">
        <v>2</v>
      </c>
      <c r="D139" s="121" t="s">
        <v>374</v>
      </c>
      <c r="E139" s="36">
        <v>0</v>
      </c>
      <c r="F139" s="36"/>
      <c r="G139" s="36">
        <v>778059</v>
      </c>
      <c r="H139" s="36">
        <f>INT(C139*G139)</f>
        <v>1556118</v>
      </c>
      <c r="I139" s="36">
        <v>0</v>
      </c>
      <c r="J139" s="36"/>
      <c r="K139" s="28">
        <f t="shared" si="14"/>
        <v>778059</v>
      </c>
      <c r="L139" s="26">
        <f>+INT(F139+H139+J139)</f>
        <v>1556118</v>
      </c>
      <c r="M139" s="53" t="s">
        <v>30</v>
      </c>
      <c r="N139" s="447">
        <f t="shared" ref="N139:N142" si="17">ROUND(L139/$K$6,4)</f>
        <v>6.1999999999999998E-3</v>
      </c>
      <c r="O139" s="54"/>
      <c r="P139" s="53"/>
      <c r="Q139" s="107"/>
    </row>
    <row r="140" spans="1:259" s="108" customFormat="1" ht="20.100000000000001" customHeight="1">
      <c r="A140" s="27" t="s">
        <v>375</v>
      </c>
      <c r="B140" s="27"/>
      <c r="C140" s="27">
        <v>2</v>
      </c>
      <c r="D140" s="121" t="s">
        <v>42</v>
      </c>
      <c r="E140" s="36">
        <v>0</v>
      </c>
      <c r="F140" s="36"/>
      <c r="G140" s="36">
        <v>419485</v>
      </c>
      <c r="H140" s="36">
        <f>INT(C140*G140)</f>
        <v>838970</v>
      </c>
      <c r="I140" s="36">
        <v>0</v>
      </c>
      <c r="J140" s="36"/>
      <c r="K140" s="28">
        <f t="shared" si="14"/>
        <v>419485</v>
      </c>
      <c r="L140" s="26">
        <f>+INT(F140+H140+J140)</f>
        <v>838970</v>
      </c>
      <c r="M140" s="53" t="s">
        <v>30</v>
      </c>
      <c r="N140" s="447">
        <f t="shared" si="17"/>
        <v>3.3E-3</v>
      </c>
      <c r="O140" s="54"/>
      <c r="P140" s="53"/>
      <c r="Q140" s="107"/>
    </row>
    <row r="141" spans="1:259" s="108" customFormat="1" ht="20.100000000000001" customHeight="1">
      <c r="A141" s="27" t="s">
        <v>104</v>
      </c>
      <c r="B141" s="27"/>
      <c r="C141" s="27">
        <v>1</v>
      </c>
      <c r="D141" s="121" t="s">
        <v>355</v>
      </c>
      <c r="E141" s="36">
        <v>0</v>
      </c>
      <c r="F141" s="36"/>
      <c r="G141" s="36">
        <v>285005</v>
      </c>
      <c r="H141" s="36">
        <f>INT(C141*G141)</f>
        <v>285005</v>
      </c>
      <c r="I141" s="36">
        <v>0</v>
      </c>
      <c r="J141" s="36"/>
      <c r="K141" s="28">
        <f t="shared" si="14"/>
        <v>285005</v>
      </c>
      <c r="L141" s="26">
        <f>+INT(F141+H141+J141)</f>
        <v>285005</v>
      </c>
      <c r="M141" s="53" t="s">
        <v>30</v>
      </c>
      <c r="N141" s="447">
        <f t="shared" si="17"/>
        <v>1.1000000000000001E-3</v>
      </c>
      <c r="O141" s="54"/>
      <c r="P141" s="53"/>
      <c r="Q141" s="107"/>
    </row>
    <row r="142" spans="1:259" s="129" customFormat="1" ht="20.100000000000001" customHeight="1">
      <c r="A142" s="27" t="s">
        <v>376</v>
      </c>
      <c r="B142" s="27"/>
      <c r="C142" s="27">
        <v>1</v>
      </c>
      <c r="D142" s="121" t="s">
        <v>377</v>
      </c>
      <c r="E142" s="36">
        <v>0</v>
      </c>
      <c r="F142" s="36"/>
      <c r="G142" s="36">
        <v>240208</v>
      </c>
      <c r="H142" s="36">
        <f>INT(C142*G142)</f>
        <v>240208</v>
      </c>
      <c r="I142" s="36">
        <v>0</v>
      </c>
      <c r="J142" s="36"/>
      <c r="K142" s="28">
        <f t="shared" si="14"/>
        <v>240208</v>
      </c>
      <c r="L142" s="26">
        <f>+INT(F142+H142+J142)</f>
        <v>240208</v>
      </c>
      <c r="M142" s="53" t="s">
        <v>30</v>
      </c>
      <c r="N142" s="447">
        <f t="shared" si="17"/>
        <v>1E-3</v>
      </c>
      <c r="O142" s="54"/>
      <c r="P142" s="53"/>
      <c r="Q142" s="107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  <c r="AN142" s="108"/>
      <c r="AO142" s="108"/>
      <c r="AP142" s="108"/>
      <c r="AQ142" s="108"/>
      <c r="AR142" s="108"/>
      <c r="AS142" s="108"/>
      <c r="AT142" s="108"/>
      <c r="AU142" s="108"/>
      <c r="AV142" s="108"/>
      <c r="AW142" s="108"/>
      <c r="AX142" s="108"/>
      <c r="AY142" s="108"/>
      <c r="AZ142" s="108"/>
      <c r="BA142" s="108"/>
      <c r="BB142" s="108"/>
      <c r="BC142" s="108"/>
      <c r="BD142" s="108"/>
      <c r="BE142" s="108"/>
      <c r="BF142" s="108"/>
      <c r="BG142" s="108"/>
      <c r="BH142" s="108"/>
      <c r="BI142" s="108"/>
      <c r="BJ142" s="108"/>
      <c r="BK142" s="108"/>
      <c r="BL142" s="108"/>
      <c r="BM142" s="108"/>
      <c r="BN142" s="108"/>
      <c r="BO142" s="108"/>
      <c r="BP142" s="108"/>
      <c r="BQ142" s="108"/>
      <c r="BR142" s="108"/>
      <c r="BS142" s="108"/>
      <c r="BT142" s="108"/>
      <c r="BU142" s="108"/>
      <c r="BV142" s="108"/>
      <c r="BW142" s="108"/>
      <c r="BX142" s="108"/>
      <c r="BY142" s="108"/>
      <c r="BZ142" s="108"/>
      <c r="CA142" s="108"/>
      <c r="CB142" s="108"/>
      <c r="CC142" s="108"/>
      <c r="CD142" s="108"/>
      <c r="CE142" s="108"/>
      <c r="CF142" s="108"/>
      <c r="CG142" s="108"/>
      <c r="CH142" s="108"/>
      <c r="CI142" s="108"/>
      <c r="CJ142" s="108"/>
      <c r="CK142" s="108"/>
      <c r="CL142" s="108"/>
      <c r="CM142" s="108"/>
      <c r="CN142" s="108"/>
      <c r="CO142" s="108"/>
      <c r="CP142" s="108"/>
      <c r="CQ142" s="108"/>
      <c r="CR142" s="108"/>
      <c r="CS142" s="108"/>
      <c r="CT142" s="108"/>
      <c r="CU142" s="108"/>
      <c r="CV142" s="108"/>
      <c r="CW142" s="108"/>
      <c r="CX142" s="108"/>
      <c r="CY142" s="108"/>
      <c r="CZ142" s="108"/>
      <c r="DA142" s="108"/>
      <c r="DB142" s="108"/>
      <c r="DC142" s="108"/>
      <c r="DD142" s="108"/>
      <c r="DE142" s="108"/>
      <c r="DF142" s="108"/>
      <c r="DG142" s="108"/>
      <c r="DH142" s="108"/>
      <c r="DI142" s="108"/>
      <c r="DJ142" s="108"/>
      <c r="DK142" s="108"/>
      <c r="DL142" s="108"/>
      <c r="DM142" s="108"/>
      <c r="DN142" s="108"/>
      <c r="DO142" s="108"/>
      <c r="DP142" s="108"/>
      <c r="DQ142" s="108"/>
      <c r="DR142" s="108"/>
      <c r="DS142" s="108"/>
      <c r="DT142" s="108"/>
      <c r="DU142" s="108"/>
      <c r="DV142" s="108"/>
      <c r="DW142" s="108"/>
      <c r="DX142" s="108"/>
      <c r="DY142" s="108"/>
      <c r="DZ142" s="108"/>
      <c r="EA142" s="108"/>
      <c r="EB142" s="108"/>
      <c r="EC142" s="108"/>
      <c r="ED142" s="108"/>
      <c r="EE142" s="108"/>
      <c r="EF142" s="108"/>
      <c r="EG142" s="108"/>
      <c r="EH142" s="108"/>
      <c r="EI142" s="108"/>
      <c r="EJ142" s="108"/>
      <c r="EK142" s="108"/>
      <c r="EL142" s="108"/>
      <c r="EM142" s="108"/>
      <c r="EN142" s="108"/>
      <c r="EO142" s="108"/>
      <c r="EP142" s="108"/>
      <c r="EQ142" s="108"/>
      <c r="ER142" s="108"/>
      <c r="ES142" s="108"/>
      <c r="ET142" s="108"/>
      <c r="EU142" s="108"/>
      <c r="EV142" s="108"/>
      <c r="EW142" s="108"/>
      <c r="EX142" s="108"/>
      <c r="EY142" s="108"/>
      <c r="EZ142" s="108"/>
      <c r="FA142" s="108"/>
      <c r="FB142" s="108"/>
      <c r="FC142" s="108"/>
      <c r="FD142" s="108"/>
      <c r="FE142" s="108"/>
      <c r="FF142" s="108"/>
      <c r="FG142" s="108"/>
      <c r="FH142" s="108"/>
      <c r="FI142" s="108"/>
      <c r="FJ142" s="108"/>
      <c r="FK142" s="108"/>
      <c r="FL142" s="108"/>
      <c r="FM142" s="108"/>
      <c r="FN142" s="108"/>
      <c r="FO142" s="108"/>
      <c r="FP142" s="108"/>
      <c r="FQ142" s="108"/>
      <c r="FR142" s="108"/>
      <c r="FS142" s="108"/>
      <c r="FT142" s="108"/>
      <c r="FU142" s="108"/>
      <c r="FV142" s="108"/>
      <c r="FW142" s="108"/>
      <c r="FX142" s="108"/>
      <c r="FY142" s="108"/>
      <c r="FZ142" s="108"/>
      <c r="GA142" s="108"/>
      <c r="GB142" s="108"/>
      <c r="GC142" s="108"/>
      <c r="GD142" s="108"/>
      <c r="GE142" s="108"/>
      <c r="GF142" s="108"/>
      <c r="GG142" s="108"/>
      <c r="GH142" s="108"/>
      <c r="GI142" s="108"/>
      <c r="GJ142" s="108"/>
      <c r="GK142" s="108"/>
      <c r="GL142" s="108"/>
      <c r="GM142" s="108"/>
      <c r="GN142" s="108"/>
      <c r="GO142" s="108"/>
      <c r="GP142" s="108"/>
      <c r="GQ142" s="108"/>
      <c r="GR142" s="108"/>
      <c r="GS142" s="108"/>
      <c r="GT142" s="108"/>
      <c r="GU142" s="108"/>
      <c r="GV142" s="108"/>
      <c r="GW142" s="108"/>
      <c r="GX142" s="108"/>
      <c r="GY142" s="108"/>
      <c r="GZ142" s="108"/>
      <c r="HA142" s="108"/>
      <c r="HB142" s="108"/>
      <c r="HC142" s="108"/>
      <c r="HD142" s="108"/>
      <c r="HE142" s="108"/>
      <c r="HF142" s="108"/>
      <c r="HG142" s="108"/>
      <c r="HH142" s="108"/>
      <c r="HI142" s="108"/>
      <c r="HJ142" s="108"/>
      <c r="HK142" s="108"/>
      <c r="HL142" s="108"/>
      <c r="HM142" s="108"/>
      <c r="HN142" s="108"/>
      <c r="HO142" s="108"/>
      <c r="HP142" s="108"/>
      <c r="HQ142" s="108"/>
      <c r="HR142" s="108"/>
      <c r="HS142" s="108"/>
      <c r="HT142" s="108"/>
      <c r="HU142" s="108"/>
      <c r="HV142" s="108"/>
      <c r="HW142" s="108"/>
      <c r="HX142" s="108"/>
      <c r="HY142" s="108"/>
      <c r="HZ142" s="108"/>
      <c r="IA142" s="108"/>
      <c r="IB142" s="108"/>
      <c r="IC142" s="108"/>
      <c r="ID142" s="108"/>
      <c r="IE142" s="108"/>
      <c r="IF142" s="108"/>
      <c r="IG142" s="108"/>
      <c r="IH142" s="108"/>
      <c r="II142" s="108"/>
      <c r="IJ142" s="108"/>
      <c r="IK142" s="108"/>
      <c r="IL142" s="108"/>
      <c r="IM142" s="108"/>
      <c r="IN142" s="108"/>
      <c r="IO142" s="108"/>
      <c r="IP142" s="108"/>
      <c r="IQ142" s="108"/>
      <c r="IR142" s="108"/>
      <c r="IS142" s="108"/>
      <c r="IT142" s="108"/>
      <c r="IU142" s="108"/>
      <c r="IV142" s="108"/>
      <c r="IW142" s="108"/>
      <c r="IX142" s="108"/>
      <c r="IY142" s="108"/>
    </row>
    <row r="143" spans="1:259" s="129" customFormat="1" ht="20.100000000000001" hidden="1" customHeight="1">
      <c r="A143" s="109" t="s">
        <v>378</v>
      </c>
      <c r="B143" s="109" t="s">
        <v>379</v>
      </c>
      <c r="C143" s="109"/>
      <c r="D143" s="109"/>
      <c r="E143" s="110"/>
      <c r="F143" s="110"/>
      <c r="G143" s="110"/>
      <c r="H143" s="110">
        <f>H139+H140+H141+H142</f>
        <v>2920301</v>
      </c>
      <c r="I143" s="110"/>
      <c r="J143" s="110"/>
      <c r="K143" s="28"/>
      <c r="L143" s="110">
        <f>+INT(H143+J143+F143)</f>
        <v>2920301</v>
      </c>
      <c r="M143" s="110"/>
      <c r="N143" s="65"/>
      <c r="O143" s="54"/>
      <c r="P143" s="53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  <c r="AN143" s="108"/>
      <c r="AO143" s="108"/>
      <c r="AP143" s="108"/>
      <c r="AQ143" s="108"/>
      <c r="AR143" s="108"/>
      <c r="AS143" s="108"/>
      <c r="AT143" s="108"/>
      <c r="AU143" s="108"/>
      <c r="AV143" s="108"/>
      <c r="AW143" s="108"/>
      <c r="AX143" s="108"/>
      <c r="AY143" s="108"/>
      <c r="AZ143" s="108"/>
      <c r="BA143" s="108"/>
      <c r="BB143" s="108"/>
      <c r="BC143" s="108"/>
      <c r="BD143" s="108"/>
      <c r="BE143" s="108"/>
      <c r="BF143" s="108"/>
      <c r="BG143" s="108"/>
      <c r="BH143" s="108"/>
      <c r="BI143" s="108"/>
      <c r="BJ143" s="108"/>
      <c r="BK143" s="108"/>
      <c r="BL143" s="108"/>
      <c r="BM143" s="108"/>
      <c r="BN143" s="108"/>
      <c r="BO143" s="108"/>
      <c r="BP143" s="108"/>
      <c r="BQ143" s="108"/>
      <c r="BR143" s="108"/>
      <c r="BS143" s="108"/>
      <c r="BT143" s="108"/>
      <c r="BU143" s="108"/>
      <c r="BV143" s="108"/>
      <c r="BW143" s="108"/>
      <c r="BX143" s="108"/>
      <c r="BY143" s="108"/>
      <c r="BZ143" s="108"/>
      <c r="CA143" s="108"/>
      <c r="CB143" s="108"/>
      <c r="CC143" s="108"/>
      <c r="CD143" s="108"/>
      <c r="CE143" s="108"/>
      <c r="CF143" s="108"/>
      <c r="CG143" s="108"/>
      <c r="CH143" s="108"/>
      <c r="CI143" s="108"/>
      <c r="CJ143" s="108"/>
      <c r="CK143" s="108"/>
      <c r="CL143" s="108"/>
      <c r="CM143" s="108"/>
      <c r="CN143" s="108"/>
      <c r="CO143" s="108"/>
      <c r="CP143" s="108"/>
      <c r="CQ143" s="108"/>
      <c r="CR143" s="108"/>
      <c r="CS143" s="108"/>
      <c r="CT143" s="108"/>
      <c r="CU143" s="108"/>
      <c r="CV143" s="108"/>
      <c r="CW143" s="108"/>
      <c r="CX143" s="108"/>
      <c r="CY143" s="108"/>
      <c r="CZ143" s="108"/>
      <c r="DA143" s="108"/>
      <c r="DB143" s="108"/>
      <c r="DC143" s="108"/>
      <c r="DD143" s="108"/>
      <c r="DE143" s="108"/>
      <c r="DF143" s="108"/>
      <c r="DG143" s="108"/>
      <c r="DH143" s="108"/>
      <c r="DI143" s="108"/>
      <c r="DJ143" s="108"/>
      <c r="DK143" s="108"/>
      <c r="DL143" s="108"/>
      <c r="DM143" s="108"/>
      <c r="DN143" s="108"/>
      <c r="DO143" s="108"/>
      <c r="DP143" s="108"/>
      <c r="DQ143" s="108"/>
      <c r="DR143" s="108"/>
      <c r="DS143" s="108"/>
      <c r="DT143" s="108"/>
      <c r="DU143" s="108"/>
      <c r="DV143" s="108"/>
      <c r="DW143" s="108"/>
      <c r="DX143" s="108"/>
      <c r="DY143" s="108"/>
      <c r="DZ143" s="108"/>
      <c r="EA143" s="108"/>
      <c r="EB143" s="108"/>
      <c r="EC143" s="108"/>
      <c r="ED143" s="108"/>
      <c r="EE143" s="108"/>
      <c r="EF143" s="108"/>
      <c r="EG143" s="108"/>
      <c r="EH143" s="108"/>
      <c r="EI143" s="108"/>
      <c r="EJ143" s="108"/>
      <c r="EK143" s="108"/>
      <c r="EL143" s="108"/>
      <c r="EM143" s="108"/>
      <c r="EN143" s="108"/>
      <c r="EO143" s="108"/>
      <c r="EP143" s="108"/>
      <c r="EQ143" s="108"/>
      <c r="ER143" s="108"/>
      <c r="ES143" s="108"/>
      <c r="ET143" s="108"/>
      <c r="EU143" s="108"/>
      <c r="EV143" s="108"/>
      <c r="EW143" s="108"/>
      <c r="EX143" s="108"/>
      <c r="EY143" s="108"/>
      <c r="EZ143" s="108"/>
      <c r="FA143" s="108"/>
      <c r="FB143" s="108"/>
      <c r="FC143" s="108"/>
      <c r="FD143" s="108"/>
      <c r="FE143" s="108"/>
      <c r="FF143" s="108"/>
      <c r="FG143" s="108"/>
      <c r="FH143" s="108"/>
      <c r="FI143" s="108"/>
      <c r="FJ143" s="108"/>
      <c r="FK143" s="108"/>
      <c r="FL143" s="108"/>
      <c r="FM143" s="108"/>
      <c r="FN143" s="108"/>
      <c r="FO143" s="108"/>
      <c r="FP143" s="108"/>
      <c r="FQ143" s="108"/>
      <c r="FR143" s="108"/>
      <c r="FS143" s="108"/>
      <c r="FT143" s="108"/>
      <c r="FU143" s="108"/>
      <c r="FV143" s="108"/>
      <c r="FW143" s="108"/>
      <c r="FX143" s="108"/>
      <c r="FY143" s="108"/>
      <c r="FZ143" s="108"/>
      <c r="GA143" s="108"/>
      <c r="GB143" s="108"/>
      <c r="GC143" s="108"/>
      <c r="GD143" s="108"/>
      <c r="GE143" s="108"/>
      <c r="GF143" s="108"/>
      <c r="GG143" s="108"/>
      <c r="GH143" s="108"/>
      <c r="GI143" s="108"/>
      <c r="GJ143" s="108"/>
      <c r="GK143" s="108"/>
      <c r="GL143" s="108"/>
      <c r="GM143" s="108"/>
      <c r="GN143" s="108"/>
      <c r="GO143" s="108"/>
      <c r="GP143" s="108"/>
      <c r="GQ143" s="108"/>
      <c r="GR143" s="108"/>
      <c r="GS143" s="108"/>
      <c r="GT143" s="108"/>
      <c r="GU143" s="108"/>
      <c r="GV143" s="108"/>
      <c r="GW143" s="108"/>
      <c r="GX143" s="108"/>
      <c r="GY143" s="108"/>
      <c r="GZ143" s="108"/>
      <c r="HA143" s="108"/>
      <c r="HB143" s="108"/>
      <c r="HC143" s="108"/>
      <c r="HD143" s="108"/>
      <c r="HE143" s="108"/>
      <c r="HF143" s="108"/>
      <c r="HG143" s="108"/>
      <c r="HH143" s="108"/>
      <c r="HI143" s="108"/>
      <c r="HJ143" s="108"/>
      <c r="HK143" s="108"/>
      <c r="HL143" s="108"/>
      <c r="HM143" s="108"/>
      <c r="HN143" s="108"/>
      <c r="HO143" s="108"/>
      <c r="HP143" s="108"/>
      <c r="HQ143" s="108"/>
      <c r="HR143" s="108"/>
      <c r="HS143" s="108"/>
      <c r="HT143" s="108"/>
      <c r="HU143" s="108"/>
      <c r="HV143" s="108"/>
      <c r="HW143" s="108"/>
      <c r="HX143" s="108"/>
      <c r="HY143" s="108"/>
      <c r="HZ143" s="108"/>
      <c r="IA143" s="108"/>
      <c r="IB143" s="108"/>
      <c r="IC143" s="108"/>
      <c r="ID143" s="108"/>
      <c r="IE143" s="108"/>
      <c r="IF143" s="108"/>
      <c r="IG143" s="108"/>
      <c r="IH143" s="108"/>
      <c r="II143" s="108"/>
      <c r="IJ143" s="108"/>
      <c r="IK143" s="108"/>
      <c r="IL143" s="108"/>
      <c r="IM143" s="108"/>
      <c r="IN143" s="108"/>
      <c r="IO143" s="108"/>
      <c r="IP143" s="108"/>
      <c r="IQ143" s="108"/>
      <c r="IR143" s="108"/>
      <c r="IS143" s="108"/>
      <c r="IT143" s="108"/>
      <c r="IU143" s="108"/>
      <c r="IV143" s="108"/>
      <c r="IW143" s="108"/>
      <c r="IX143" s="108"/>
      <c r="IY143" s="108"/>
    </row>
    <row r="144" spans="1:259" s="129" customFormat="1" ht="20.100000000000001" hidden="1" customHeight="1">
      <c r="A144" s="109"/>
      <c r="B144" s="109"/>
      <c r="C144" s="109"/>
      <c r="D144" s="109"/>
      <c r="E144" s="110"/>
      <c r="F144" s="110"/>
      <c r="G144" s="110"/>
      <c r="H144" s="110"/>
      <c r="I144" s="110"/>
      <c r="J144" s="110"/>
      <c r="K144" s="28"/>
      <c r="L144" s="110"/>
      <c r="M144" s="110"/>
      <c r="N144" s="65"/>
      <c r="O144" s="54"/>
      <c r="P144" s="53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  <c r="AN144" s="108"/>
      <c r="AO144" s="108"/>
      <c r="AP144" s="108"/>
      <c r="AQ144" s="108"/>
      <c r="AR144" s="108"/>
      <c r="AS144" s="108"/>
      <c r="AT144" s="108"/>
      <c r="AU144" s="108"/>
      <c r="AV144" s="108"/>
      <c r="AW144" s="108"/>
      <c r="AX144" s="108"/>
      <c r="AY144" s="108"/>
      <c r="AZ144" s="108"/>
      <c r="BA144" s="108"/>
      <c r="BB144" s="108"/>
      <c r="BC144" s="108"/>
      <c r="BD144" s="108"/>
      <c r="BE144" s="108"/>
      <c r="BF144" s="108"/>
      <c r="BG144" s="108"/>
      <c r="BH144" s="108"/>
      <c r="BI144" s="108"/>
      <c r="BJ144" s="108"/>
      <c r="BK144" s="108"/>
      <c r="BL144" s="108"/>
      <c r="BM144" s="108"/>
      <c r="BN144" s="108"/>
      <c r="BO144" s="108"/>
      <c r="BP144" s="108"/>
      <c r="BQ144" s="108"/>
      <c r="BR144" s="108"/>
      <c r="BS144" s="108"/>
      <c r="BT144" s="108"/>
      <c r="BU144" s="108"/>
      <c r="BV144" s="108"/>
      <c r="BW144" s="108"/>
      <c r="BX144" s="108"/>
      <c r="BY144" s="108"/>
      <c r="BZ144" s="108"/>
      <c r="CA144" s="108"/>
      <c r="CB144" s="108"/>
      <c r="CC144" s="108"/>
      <c r="CD144" s="108"/>
      <c r="CE144" s="108"/>
      <c r="CF144" s="108"/>
      <c r="CG144" s="108"/>
      <c r="CH144" s="108"/>
      <c r="CI144" s="108"/>
      <c r="CJ144" s="108"/>
      <c r="CK144" s="108"/>
      <c r="CL144" s="108"/>
      <c r="CM144" s="108"/>
      <c r="CN144" s="108"/>
      <c r="CO144" s="108"/>
      <c r="CP144" s="108"/>
      <c r="CQ144" s="108"/>
      <c r="CR144" s="108"/>
      <c r="CS144" s="108"/>
      <c r="CT144" s="108"/>
      <c r="CU144" s="108"/>
      <c r="CV144" s="108"/>
      <c r="CW144" s="108"/>
      <c r="CX144" s="108"/>
      <c r="CY144" s="108"/>
      <c r="CZ144" s="108"/>
      <c r="DA144" s="108"/>
      <c r="DB144" s="108"/>
      <c r="DC144" s="108"/>
      <c r="DD144" s="108"/>
      <c r="DE144" s="108"/>
      <c r="DF144" s="108"/>
      <c r="DG144" s="108"/>
      <c r="DH144" s="108"/>
      <c r="DI144" s="108"/>
      <c r="DJ144" s="108"/>
      <c r="DK144" s="108"/>
      <c r="DL144" s="108"/>
      <c r="DM144" s="108"/>
      <c r="DN144" s="108"/>
      <c r="DO144" s="108"/>
      <c r="DP144" s="108"/>
      <c r="DQ144" s="108"/>
      <c r="DR144" s="108"/>
      <c r="DS144" s="108"/>
      <c r="DT144" s="108"/>
      <c r="DU144" s="108"/>
      <c r="DV144" s="108"/>
      <c r="DW144" s="108"/>
      <c r="DX144" s="108"/>
      <c r="DY144" s="108"/>
      <c r="DZ144" s="108"/>
      <c r="EA144" s="108"/>
      <c r="EB144" s="108"/>
      <c r="EC144" s="108"/>
      <c r="ED144" s="108"/>
      <c r="EE144" s="108"/>
      <c r="EF144" s="108"/>
      <c r="EG144" s="108"/>
      <c r="EH144" s="108"/>
      <c r="EI144" s="108"/>
      <c r="EJ144" s="108"/>
      <c r="EK144" s="108"/>
      <c r="EL144" s="108"/>
      <c r="EM144" s="108"/>
      <c r="EN144" s="108"/>
      <c r="EO144" s="108"/>
      <c r="EP144" s="108"/>
      <c r="EQ144" s="108"/>
      <c r="ER144" s="108"/>
      <c r="ES144" s="108"/>
      <c r="ET144" s="108"/>
      <c r="EU144" s="108"/>
      <c r="EV144" s="108"/>
      <c r="EW144" s="108"/>
      <c r="EX144" s="108"/>
      <c r="EY144" s="108"/>
      <c r="EZ144" s="108"/>
      <c r="FA144" s="108"/>
      <c r="FB144" s="108"/>
      <c r="FC144" s="108"/>
      <c r="FD144" s="108"/>
      <c r="FE144" s="108"/>
      <c r="FF144" s="108"/>
      <c r="FG144" s="108"/>
      <c r="FH144" s="108"/>
      <c r="FI144" s="108"/>
      <c r="FJ144" s="108"/>
      <c r="FK144" s="108"/>
      <c r="FL144" s="108"/>
      <c r="FM144" s="108"/>
      <c r="FN144" s="108"/>
      <c r="FO144" s="108"/>
      <c r="FP144" s="108"/>
      <c r="FQ144" s="108"/>
      <c r="FR144" s="108"/>
      <c r="FS144" s="108"/>
      <c r="FT144" s="108"/>
      <c r="FU144" s="108"/>
      <c r="FV144" s="108"/>
      <c r="FW144" s="108"/>
      <c r="FX144" s="108"/>
      <c r="FY144" s="108"/>
      <c r="FZ144" s="108"/>
      <c r="GA144" s="108"/>
      <c r="GB144" s="108"/>
      <c r="GC144" s="108"/>
      <c r="GD144" s="108"/>
      <c r="GE144" s="108"/>
      <c r="GF144" s="108"/>
      <c r="GG144" s="108"/>
      <c r="GH144" s="108"/>
      <c r="GI144" s="108"/>
      <c r="GJ144" s="108"/>
      <c r="GK144" s="108"/>
      <c r="GL144" s="108"/>
      <c r="GM144" s="108"/>
      <c r="GN144" s="108"/>
      <c r="GO144" s="108"/>
      <c r="GP144" s="108"/>
      <c r="GQ144" s="108"/>
      <c r="GR144" s="108"/>
      <c r="GS144" s="108"/>
      <c r="GT144" s="108"/>
      <c r="GU144" s="108"/>
      <c r="GV144" s="108"/>
      <c r="GW144" s="108"/>
      <c r="GX144" s="108"/>
      <c r="GY144" s="108"/>
      <c r="GZ144" s="108"/>
      <c r="HA144" s="108"/>
      <c r="HB144" s="108"/>
      <c r="HC144" s="108"/>
      <c r="HD144" s="108"/>
      <c r="HE144" s="108"/>
      <c r="HF144" s="108"/>
      <c r="HG144" s="108"/>
      <c r="HH144" s="108"/>
      <c r="HI144" s="108"/>
      <c r="HJ144" s="108"/>
      <c r="HK144" s="108"/>
      <c r="HL144" s="108"/>
      <c r="HM144" s="108"/>
      <c r="HN144" s="108"/>
      <c r="HO144" s="108"/>
      <c r="HP144" s="108"/>
      <c r="HQ144" s="108"/>
      <c r="HR144" s="108"/>
      <c r="HS144" s="108"/>
      <c r="HT144" s="108"/>
      <c r="HU144" s="108"/>
      <c r="HV144" s="108"/>
      <c r="HW144" s="108"/>
      <c r="HX144" s="108"/>
      <c r="HY144" s="108"/>
      <c r="HZ144" s="108"/>
      <c r="IA144" s="108"/>
      <c r="IB144" s="108"/>
      <c r="IC144" s="108"/>
      <c r="ID144" s="108"/>
      <c r="IE144" s="108"/>
      <c r="IF144" s="108"/>
      <c r="IG144" s="108"/>
      <c r="IH144" s="108"/>
      <c r="II144" s="108"/>
      <c r="IJ144" s="108"/>
      <c r="IK144" s="108"/>
      <c r="IL144" s="108"/>
      <c r="IM144" s="108"/>
      <c r="IN144" s="108"/>
      <c r="IO144" s="108"/>
      <c r="IP144" s="108"/>
      <c r="IQ144" s="108"/>
      <c r="IR144" s="108"/>
      <c r="IS144" s="108"/>
      <c r="IT144" s="108"/>
      <c r="IU144" s="108"/>
      <c r="IV144" s="108"/>
      <c r="IW144" s="108"/>
      <c r="IX144" s="108"/>
      <c r="IY144" s="108"/>
    </row>
    <row r="145" spans="1:259" s="115" customFormat="1" ht="20.100000000000001" hidden="1" customHeight="1">
      <c r="A145" s="25" t="s">
        <v>380</v>
      </c>
      <c r="B145" s="43"/>
      <c r="C145" s="43" t="s">
        <v>381</v>
      </c>
      <c r="D145" s="43"/>
      <c r="E145" s="44"/>
      <c r="F145" s="130">
        <f>F150</f>
        <v>2007845</v>
      </c>
      <c r="G145" s="130"/>
      <c r="H145" s="130">
        <f>H150</f>
        <v>3927495</v>
      </c>
      <c r="I145" s="130" t="s">
        <v>382</v>
      </c>
      <c r="J145" s="130">
        <f>J150</f>
        <v>5227995</v>
      </c>
      <c r="K145" s="114"/>
      <c r="L145" s="131">
        <f>L150</f>
        <v>11163335</v>
      </c>
      <c r="M145" s="44"/>
      <c r="N145" s="65"/>
      <c r="O145" s="54"/>
      <c r="P145" s="53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8"/>
      <c r="AL145" s="108"/>
      <c r="AM145" s="108"/>
      <c r="AN145" s="108"/>
      <c r="AO145" s="108"/>
      <c r="AP145" s="108"/>
      <c r="AQ145" s="108"/>
      <c r="AR145" s="108"/>
      <c r="AS145" s="108"/>
      <c r="AT145" s="108"/>
      <c r="AU145" s="108"/>
      <c r="AV145" s="108"/>
      <c r="AW145" s="108"/>
      <c r="AX145" s="108"/>
      <c r="AY145" s="108"/>
      <c r="AZ145" s="108"/>
      <c r="BA145" s="108"/>
      <c r="BB145" s="108"/>
      <c r="BC145" s="108"/>
      <c r="BD145" s="108"/>
      <c r="BE145" s="108"/>
      <c r="BF145" s="108"/>
      <c r="BG145" s="108"/>
      <c r="BH145" s="108"/>
      <c r="BI145" s="108"/>
      <c r="BJ145" s="108"/>
      <c r="BK145" s="108"/>
      <c r="BL145" s="108"/>
      <c r="BM145" s="108"/>
      <c r="BN145" s="108"/>
      <c r="BO145" s="108"/>
      <c r="BP145" s="108"/>
      <c r="BQ145" s="108"/>
      <c r="BR145" s="108"/>
      <c r="BS145" s="108"/>
      <c r="BT145" s="108"/>
      <c r="BU145" s="108"/>
      <c r="BV145" s="108"/>
      <c r="BW145" s="108"/>
      <c r="BX145" s="108"/>
      <c r="BY145" s="108"/>
      <c r="BZ145" s="108"/>
      <c r="CA145" s="108"/>
      <c r="CB145" s="108"/>
      <c r="CC145" s="108"/>
      <c r="CD145" s="108"/>
      <c r="CE145" s="108"/>
      <c r="CF145" s="108"/>
      <c r="CG145" s="108"/>
      <c r="CH145" s="108"/>
      <c r="CI145" s="108"/>
      <c r="CJ145" s="108"/>
      <c r="CK145" s="108"/>
      <c r="CL145" s="108"/>
      <c r="CM145" s="108"/>
      <c r="CN145" s="108"/>
      <c r="CO145" s="108"/>
      <c r="CP145" s="108"/>
      <c r="CQ145" s="108"/>
      <c r="CR145" s="108"/>
      <c r="CS145" s="108"/>
      <c r="CT145" s="108"/>
      <c r="CU145" s="108"/>
      <c r="CV145" s="108"/>
      <c r="CW145" s="108"/>
      <c r="CX145" s="108"/>
      <c r="CY145" s="108"/>
      <c r="CZ145" s="108"/>
      <c r="DA145" s="108"/>
      <c r="DB145" s="108"/>
      <c r="DC145" s="108"/>
      <c r="DD145" s="108"/>
      <c r="DE145" s="108"/>
      <c r="DF145" s="108"/>
      <c r="DG145" s="108"/>
      <c r="DH145" s="108"/>
      <c r="DI145" s="108"/>
      <c r="DJ145" s="108"/>
      <c r="DK145" s="108"/>
      <c r="DL145" s="108"/>
      <c r="DM145" s="108"/>
      <c r="DN145" s="108"/>
      <c r="DO145" s="108"/>
      <c r="DP145" s="108"/>
      <c r="DQ145" s="108"/>
      <c r="DR145" s="108"/>
      <c r="DS145" s="108"/>
      <c r="DT145" s="108"/>
      <c r="DU145" s="108"/>
      <c r="DV145" s="108"/>
      <c r="DW145" s="108"/>
      <c r="DX145" s="108"/>
      <c r="DY145" s="108"/>
      <c r="DZ145" s="108"/>
      <c r="EA145" s="108"/>
      <c r="EB145" s="108"/>
      <c r="EC145" s="108"/>
      <c r="ED145" s="108"/>
      <c r="EE145" s="108"/>
      <c r="EF145" s="108"/>
      <c r="EG145" s="108"/>
      <c r="EH145" s="108"/>
      <c r="EI145" s="108"/>
      <c r="EJ145" s="108"/>
      <c r="EK145" s="108"/>
      <c r="EL145" s="108"/>
      <c r="EM145" s="108"/>
      <c r="EN145" s="108"/>
      <c r="EO145" s="108"/>
      <c r="EP145" s="108"/>
      <c r="EQ145" s="108"/>
      <c r="ER145" s="108"/>
      <c r="ES145" s="108"/>
      <c r="ET145" s="108"/>
      <c r="EU145" s="108"/>
      <c r="EV145" s="108"/>
      <c r="EW145" s="108"/>
      <c r="EX145" s="108"/>
      <c r="EY145" s="108"/>
      <c r="EZ145" s="108"/>
      <c r="FA145" s="108"/>
      <c r="FB145" s="108"/>
      <c r="FC145" s="108"/>
      <c r="FD145" s="108"/>
      <c r="FE145" s="108"/>
      <c r="FF145" s="108"/>
      <c r="FG145" s="108"/>
      <c r="FH145" s="108"/>
      <c r="FI145" s="108"/>
      <c r="FJ145" s="108"/>
      <c r="FK145" s="108"/>
      <c r="FL145" s="108"/>
      <c r="FM145" s="108"/>
      <c r="FN145" s="108"/>
      <c r="FO145" s="108"/>
      <c r="FP145" s="108"/>
      <c r="FQ145" s="108"/>
      <c r="FR145" s="108"/>
      <c r="FS145" s="108"/>
      <c r="FT145" s="108"/>
      <c r="FU145" s="108"/>
      <c r="FV145" s="108"/>
      <c r="FW145" s="108"/>
      <c r="FX145" s="108"/>
      <c r="FY145" s="108"/>
      <c r="FZ145" s="108"/>
      <c r="GA145" s="108"/>
      <c r="GB145" s="108"/>
      <c r="GC145" s="108"/>
      <c r="GD145" s="108"/>
      <c r="GE145" s="108"/>
      <c r="GF145" s="108"/>
      <c r="GG145" s="108"/>
      <c r="GH145" s="108"/>
      <c r="GI145" s="108"/>
      <c r="GJ145" s="108"/>
      <c r="GK145" s="108"/>
      <c r="GL145" s="108"/>
      <c r="GM145" s="108"/>
      <c r="GN145" s="108"/>
      <c r="GO145" s="108"/>
      <c r="GP145" s="108"/>
      <c r="GQ145" s="108"/>
      <c r="GR145" s="108"/>
      <c r="GS145" s="108"/>
      <c r="GT145" s="108"/>
      <c r="GU145" s="108"/>
      <c r="GV145" s="108"/>
      <c r="GW145" s="108"/>
      <c r="GX145" s="108"/>
      <c r="GY145" s="108"/>
      <c r="GZ145" s="108"/>
      <c r="HA145" s="108"/>
      <c r="HB145" s="108"/>
      <c r="HC145" s="108"/>
      <c r="HD145" s="108"/>
      <c r="HE145" s="108"/>
      <c r="HF145" s="108"/>
      <c r="HG145" s="108"/>
      <c r="HH145" s="108"/>
      <c r="HI145" s="108"/>
      <c r="HJ145" s="108"/>
      <c r="HK145" s="108"/>
      <c r="HL145" s="108"/>
      <c r="HM145" s="108"/>
      <c r="HN145" s="108"/>
      <c r="HO145" s="108"/>
      <c r="HP145" s="108"/>
      <c r="HQ145" s="108"/>
      <c r="HR145" s="108"/>
      <c r="HS145" s="108"/>
      <c r="HT145" s="108"/>
      <c r="HU145" s="108"/>
      <c r="HV145" s="108"/>
      <c r="HW145" s="108"/>
      <c r="HX145" s="108"/>
      <c r="HY145" s="108"/>
      <c r="HZ145" s="108"/>
      <c r="IA145" s="108"/>
      <c r="IB145" s="108"/>
      <c r="IC145" s="108"/>
      <c r="ID145" s="108"/>
      <c r="IE145" s="108"/>
      <c r="IF145" s="108"/>
      <c r="IG145" s="108"/>
      <c r="IH145" s="108"/>
      <c r="II145" s="108"/>
      <c r="IJ145" s="108"/>
      <c r="IK145" s="108"/>
      <c r="IL145" s="108"/>
      <c r="IM145" s="108"/>
      <c r="IN145" s="108"/>
      <c r="IO145" s="108"/>
      <c r="IP145" s="108"/>
      <c r="IQ145" s="108"/>
      <c r="IR145" s="108"/>
      <c r="IS145" s="108"/>
      <c r="IT145" s="108"/>
      <c r="IU145" s="108"/>
      <c r="IV145" s="108"/>
      <c r="IW145" s="108"/>
      <c r="IX145" s="108"/>
      <c r="IY145" s="108"/>
    </row>
    <row r="146" spans="1:259" s="108" customFormat="1" ht="20.100000000000001" customHeight="1">
      <c r="A146" s="43" t="s">
        <v>106</v>
      </c>
      <c r="B146" s="43"/>
      <c r="C146" s="27">
        <v>30</v>
      </c>
      <c r="D146" s="43" t="s">
        <v>107</v>
      </c>
      <c r="E146" s="44">
        <v>25245</v>
      </c>
      <c r="F146" s="44">
        <f>INT(E146*C146)</f>
        <v>757350</v>
      </c>
      <c r="G146" s="44">
        <v>23803</v>
      </c>
      <c r="H146" s="44">
        <f>INT(G146*C146)</f>
        <v>714090</v>
      </c>
      <c r="I146" s="44">
        <v>66840</v>
      </c>
      <c r="J146" s="44">
        <f>INT(I146*C146)</f>
        <v>2005200</v>
      </c>
      <c r="K146" s="28">
        <f t="shared" si="14"/>
        <v>115888</v>
      </c>
      <c r="L146" s="26">
        <f>+INT(F146+H146+J146)</f>
        <v>3476640</v>
      </c>
      <c r="M146" s="53" t="s">
        <v>30</v>
      </c>
      <c r="N146" s="447">
        <f t="shared" ref="N146:N149" si="18">ROUND(L146/$K$6,4)</f>
        <v>1.38E-2</v>
      </c>
      <c r="O146" s="54"/>
      <c r="P146" s="53"/>
      <c r="Q146" s="107"/>
    </row>
    <row r="147" spans="1:259" s="111" customFormat="1" ht="20.100000000000001" customHeight="1">
      <c r="A147" s="43" t="s">
        <v>108</v>
      </c>
      <c r="B147" s="43"/>
      <c r="C147" s="27">
        <v>15</v>
      </c>
      <c r="D147" s="43" t="s">
        <v>107</v>
      </c>
      <c r="E147" s="44">
        <v>13633</v>
      </c>
      <c r="F147" s="44">
        <f>INT(E147*C147)</f>
        <v>204495</v>
      </c>
      <c r="G147" s="44">
        <v>23803</v>
      </c>
      <c r="H147" s="44">
        <f>INT(G147*C147)</f>
        <v>357045</v>
      </c>
      <c r="I147" s="44">
        <v>44797</v>
      </c>
      <c r="J147" s="44">
        <f>INT(I147*C147)</f>
        <v>671955</v>
      </c>
      <c r="K147" s="28">
        <f t="shared" si="14"/>
        <v>82233</v>
      </c>
      <c r="L147" s="26">
        <f>+INT(F147+H147+J147)</f>
        <v>1233495</v>
      </c>
      <c r="M147" s="53" t="s">
        <v>30</v>
      </c>
      <c r="N147" s="447">
        <f t="shared" si="18"/>
        <v>4.8999999999999998E-3</v>
      </c>
      <c r="O147" s="54"/>
      <c r="P147" s="53"/>
      <c r="Q147" s="107"/>
      <c r="R147" s="108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  <c r="AN147" s="108"/>
      <c r="AO147" s="108"/>
      <c r="AP147" s="108"/>
      <c r="AQ147" s="108"/>
      <c r="AR147" s="108"/>
      <c r="AS147" s="108"/>
      <c r="AT147" s="108"/>
      <c r="AU147" s="108"/>
      <c r="AV147" s="108"/>
      <c r="AW147" s="108"/>
      <c r="AX147" s="108"/>
      <c r="AY147" s="108"/>
      <c r="AZ147" s="108"/>
      <c r="BA147" s="108"/>
      <c r="BB147" s="108"/>
      <c r="BC147" s="108"/>
      <c r="BD147" s="108"/>
      <c r="BE147" s="108"/>
      <c r="BF147" s="108"/>
      <c r="BG147" s="108"/>
      <c r="BH147" s="108"/>
      <c r="BI147" s="108"/>
      <c r="BJ147" s="108"/>
      <c r="BK147" s="108"/>
      <c r="BL147" s="108"/>
      <c r="BM147" s="108"/>
      <c r="BN147" s="108"/>
      <c r="BO147" s="108"/>
      <c r="BP147" s="108"/>
      <c r="BQ147" s="108"/>
      <c r="BR147" s="108"/>
      <c r="BS147" s="108"/>
      <c r="BT147" s="108"/>
      <c r="BU147" s="108"/>
      <c r="BV147" s="108"/>
      <c r="BW147" s="108"/>
      <c r="BX147" s="108"/>
      <c r="BY147" s="108"/>
      <c r="BZ147" s="108"/>
      <c r="CA147" s="108"/>
      <c r="CB147" s="108"/>
      <c r="CC147" s="108"/>
      <c r="CD147" s="108"/>
      <c r="CE147" s="108"/>
      <c r="CF147" s="108"/>
      <c r="CG147" s="108"/>
      <c r="CH147" s="108"/>
      <c r="CI147" s="108"/>
      <c r="CJ147" s="108"/>
      <c r="CK147" s="108"/>
      <c r="CL147" s="108"/>
      <c r="CM147" s="108"/>
      <c r="CN147" s="108"/>
      <c r="CO147" s="108"/>
      <c r="CP147" s="108"/>
      <c r="CQ147" s="108"/>
      <c r="CR147" s="108"/>
      <c r="CS147" s="108"/>
      <c r="CT147" s="108"/>
      <c r="CU147" s="108"/>
      <c r="CV147" s="108"/>
      <c r="CW147" s="108"/>
      <c r="CX147" s="108"/>
      <c r="CY147" s="108"/>
      <c r="CZ147" s="108"/>
      <c r="DA147" s="108"/>
      <c r="DB147" s="108"/>
      <c r="DC147" s="108"/>
      <c r="DD147" s="108"/>
      <c r="DE147" s="108"/>
      <c r="DF147" s="108"/>
      <c r="DG147" s="108"/>
      <c r="DH147" s="108"/>
      <c r="DI147" s="108"/>
      <c r="DJ147" s="108"/>
      <c r="DK147" s="108"/>
      <c r="DL147" s="108"/>
      <c r="DM147" s="108"/>
      <c r="DN147" s="108"/>
      <c r="DO147" s="108"/>
      <c r="DP147" s="108"/>
      <c r="DQ147" s="108"/>
      <c r="DR147" s="108"/>
      <c r="DS147" s="108"/>
      <c r="DT147" s="108"/>
      <c r="DU147" s="108"/>
      <c r="DV147" s="108"/>
      <c r="DW147" s="108"/>
      <c r="DX147" s="108"/>
      <c r="DY147" s="108"/>
      <c r="DZ147" s="108"/>
      <c r="EA147" s="108"/>
      <c r="EB147" s="108"/>
      <c r="EC147" s="108"/>
      <c r="ED147" s="108"/>
      <c r="EE147" s="108"/>
      <c r="EF147" s="108"/>
      <c r="EG147" s="108"/>
      <c r="EH147" s="108"/>
      <c r="EI147" s="108"/>
      <c r="EJ147" s="108"/>
      <c r="EK147" s="108"/>
      <c r="EL147" s="108"/>
      <c r="EM147" s="108"/>
      <c r="EN147" s="108"/>
      <c r="EO147" s="108"/>
      <c r="EP147" s="108"/>
      <c r="EQ147" s="108"/>
      <c r="ER147" s="108"/>
      <c r="ES147" s="108"/>
      <c r="ET147" s="108"/>
      <c r="EU147" s="108"/>
      <c r="EV147" s="108"/>
      <c r="EW147" s="108"/>
      <c r="EX147" s="108"/>
      <c r="EY147" s="108"/>
      <c r="EZ147" s="108"/>
      <c r="FA147" s="108"/>
      <c r="FB147" s="108"/>
      <c r="FC147" s="108"/>
      <c r="FD147" s="108"/>
      <c r="FE147" s="108"/>
      <c r="FF147" s="108"/>
      <c r="FG147" s="108"/>
      <c r="FH147" s="108"/>
      <c r="FI147" s="108"/>
      <c r="FJ147" s="108"/>
      <c r="FK147" s="108"/>
      <c r="FL147" s="108"/>
      <c r="FM147" s="108"/>
      <c r="FN147" s="108"/>
      <c r="FO147" s="108"/>
      <c r="FP147" s="108"/>
      <c r="FQ147" s="108"/>
      <c r="FR147" s="108"/>
      <c r="FS147" s="108"/>
      <c r="FT147" s="108"/>
      <c r="FU147" s="108"/>
      <c r="FV147" s="108"/>
      <c r="FW147" s="108"/>
      <c r="FX147" s="108"/>
      <c r="FY147" s="108"/>
      <c r="FZ147" s="108"/>
      <c r="GA147" s="108"/>
      <c r="GB147" s="108"/>
      <c r="GC147" s="108"/>
      <c r="GD147" s="108"/>
      <c r="GE147" s="108"/>
      <c r="GF147" s="108"/>
      <c r="GG147" s="108"/>
      <c r="GH147" s="108"/>
      <c r="GI147" s="108"/>
      <c r="GJ147" s="108"/>
      <c r="GK147" s="108"/>
      <c r="GL147" s="108"/>
      <c r="GM147" s="108"/>
      <c r="GN147" s="108"/>
      <c r="GO147" s="108"/>
      <c r="GP147" s="108"/>
      <c r="GQ147" s="108"/>
      <c r="GR147" s="108"/>
      <c r="GS147" s="108"/>
      <c r="GT147" s="108"/>
      <c r="GU147" s="108"/>
      <c r="GV147" s="108"/>
      <c r="GW147" s="108"/>
      <c r="GX147" s="108"/>
      <c r="GY147" s="108"/>
      <c r="GZ147" s="108"/>
      <c r="HA147" s="108"/>
      <c r="HB147" s="108"/>
      <c r="HC147" s="108"/>
      <c r="HD147" s="108"/>
      <c r="HE147" s="108"/>
      <c r="HF147" s="108"/>
      <c r="HG147" s="108"/>
      <c r="HH147" s="108"/>
      <c r="HI147" s="108"/>
      <c r="HJ147" s="108"/>
      <c r="HK147" s="108"/>
      <c r="HL147" s="108"/>
      <c r="HM147" s="108"/>
      <c r="HN147" s="108"/>
      <c r="HO147" s="108"/>
      <c r="HP147" s="108"/>
      <c r="HQ147" s="108"/>
      <c r="HR147" s="108"/>
      <c r="HS147" s="108"/>
      <c r="HT147" s="108"/>
      <c r="HU147" s="108"/>
      <c r="HV147" s="108"/>
      <c r="HW147" s="108"/>
      <c r="HX147" s="108"/>
      <c r="HY147" s="108"/>
      <c r="HZ147" s="108"/>
      <c r="IA147" s="108"/>
      <c r="IB147" s="108"/>
      <c r="IC147" s="108"/>
      <c r="ID147" s="108"/>
      <c r="IE147" s="108"/>
      <c r="IF147" s="108"/>
      <c r="IG147" s="108"/>
      <c r="IH147" s="108"/>
      <c r="II147" s="108"/>
      <c r="IJ147" s="108"/>
      <c r="IK147" s="108"/>
      <c r="IL147" s="108"/>
      <c r="IM147" s="108"/>
      <c r="IN147" s="108"/>
      <c r="IO147" s="108"/>
      <c r="IP147" s="108"/>
      <c r="IQ147" s="108"/>
      <c r="IR147" s="108"/>
      <c r="IS147" s="108"/>
      <c r="IT147" s="108"/>
      <c r="IU147" s="108"/>
      <c r="IV147" s="108"/>
      <c r="IW147" s="108"/>
      <c r="IX147" s="108"/>
      <c r="IY147" s="108"/>
    </row>
    <row r="148" spans="1:259" s="111" customFormat="1" ht="20.100000000000001" customHeight="1">
      <c r="A148" s="43" t="s">
        <v>109</v>
      </c>
      <c r="B148" s="43"/>
      <c r="C148" s="27">
        <v>100</v>
      </c>
      <c r="D148" s="43" t="s">
        <v>107</v>
      </c>
      <c r="E148" s="44">
        <v>8492</v>
      </c>
      <c r="F148" s="44">
        <f>INT(E148*C148)</f>
        <v>849200</v>
      </c>
      <c r="G148" s="44">
        <v>23803</v>
      </c>
      <c r="H148" s="44">
        <f>INT(G148*C148)</f>
        <v>2380300</v>
      </c>
      <c r="I148" s="44">
        <v>23436</v>
      </c>
      <c r="J148" s="44">
        <f>INT(I148*C148)</f>
        <v>2343600</v>
      </c>
      <c r="K148" s="28">
        <f t="shared" si="14"/>
        <v>55731</v>
      </c>
      <c r="L148" s="26">
        <f>+INT(F148+H148+J148)</f>
        <v>5573100</v>
      </c>
      <c r="M148" s="53" t="s">
        <v>30</v>
      </c>
      <c r="N148" s="447">
        <f t="shared" si="18"/>
        <v>2.2100000000000002E-2</v>
      </c>
      <c r="O148" s="54"/>
      <c r="P148" s="53"/>
      <c r="Q148" s="107"/>
      <c r="R148" s="108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  <c r="AN148" s="108"/>
      <c r="AO148" s="108"/>
      <c r="AP148" s="108"/>
      <c r="AQ148" s="108"/>
      <c r="AR148" s="108"/>
      <c r="AS148" s="108"/>
      <c r="AT148" s="108"/>
      <c r="AU148" s="108"/>
      <c r="AV148" s="108"/>
      <c r="AW148" s="108"/>
      <c r="AX148" s="108"/>
      <c r="AY148" s="108"/>
      <c r="AZ148" s="108"/>
      <c r="BA148" s="108"/>
      <c r="BB148" s="108"/>
      <c r="BC148" s="108"/>
      <c r="BD148" s="108"/>
      <c r="BE148" s="108"/>
      <c r="BF148" s="108"/>
      <c r="BG148" s="108"/>
      <c r="BH148" s="108"/>
      <c r="BI148" s="108"/>
      <c r="BJ148" s="108"/>
      <c r="BK148" s="108"/>
      <c r="BL148" s="108"/>
      <c r="BM148" s="108"/>
      <c r="BN148" s="108"/>
      <c r="BO148" s="108"/>
      <c r="BP148" s="108"/>
      <c r="BQ148" s="108"/>
      <c r="BR148" s="108"/>
      <c r="BS148" s="108"/>
      <c r="BT148" s="108"/>
      <c r="BU148" s="108"/>
      <c r="BV148" s="108"/>
      <c r="BW148" s="108"/>
      <c r="BX148" s="108"/>
      <c r="BY148" s="108"/>
      <c r="BZ148" s="108"/>
      <c r="CA148" s="108"/>
      <c r="CB148" s="108"/>
      <c r="CC148" s="108"/>
      <c r="CD148" s="108"/>
      <c r="CE148" s="108"/>
      <c r="CF148" s="108"/>
      <c r="CG148" s="108"/>
      <c r="CH148" s="108"/>
      <c r="CI148" s="108"/>
      <c r="CJ148" s="108"/>
      <c r="CK148" s="108"/>
      <c r="CL148" s="108"/>
      <c r="CM148" s="108"/>
      <c r="CN148" s="108"/>
      <c r="CO148" s="108"/>
      <c r="CP148" s="108"/>
      <c r="CQ148" s="108"/>
      <c r="CR148" s="108"/>
      <c r="CS148" s="108"/>
      <c r="CT148" s="108"/>
      <c r="CU148" s="108"/>
      <c r="CV148" s="108"/>
      <c r="CW148" s="108"/>
      <c r="CX148" s="108"/>
      <c r="CY148" s="108"/>
      <c r="CZ148" s="108"/>
      <c r="DA148" s="108"/>
      <c r="DB148" s="108"/>
      <c r="DC148" s="108"/>
      <c r="DD148" s="108"/>
      <c r="DE148" s="108"/>
      <c r="DF148" s="108"/>
      <c r="DG148" s="108"/>
      <c r="DH148" s="108"/>
      <c r="DI148" s="108"/>
      <c r="DJ148" s="108"/>
      <c r="DK148" s="108"/>
      <c r="DL148" s="108"/>
      <c r="DM148" s="108"/>
      <c r="DN148" s="108"/>
      <c r="DO148" s="108"/>
      <c r="DP148" s="108"/>
      <c r="DQ148" s="108"/>
      <c r="DR148" s="108"/>
      <c r="DS148" s="108"/>
      <c r="DT148" s="108"/>
      <c r="DU148" s="108"/>
      <c r="DV148" s="108"/>
      <c r="DW148" s="108"/>
      <c r="DX148" s="108"/>
      <c r="DY148" s="108"/>
      <c r="DZ148" s="108"/>
      <c r="EA148" s="108"/>
      <c r="EB148" s="108"/>
      <c r="EC148" s="108"/>
      <c r="ED148" s="108"/>
      <c r="EE148" s="108"/>
      <c r="EF148" s="108"/>
      <c r="EG148" s="108"/>
      <c r="EH148" s="108"/>
      <c r="EI148" s="108"/>
      <c r="EJ148" s="108"/>
      <c r="EK148" s="108"/>
      <c r="EL148" s="108"/>
      <c r="EM148" s="108"/>
      <c r="EN148" s="108"/>
      <c r="EO148" s="108"/>
      <c r="EP148" s="108"/>
      <c r="EQ148" s="108"/>
      <c r="ER148" s="108"/>
      <c r="ES148" s="108"/>
      <c r="ET148" s="108"/>
      <c r="EU148" s="108"/>
      <c r="EV148" s="108"/>
      <c r="EW148" s="108"/>
      <c r="EX148" s="108"/>
      <c r="EY148" s="108"/>
      <c r="EZ148" s="108"/>
      <c r="FA148" s="108"/>
      <c r="FB148" s="108"/>
      <c r="FC148" s="108"/>
      <c r="FD148" s="108"/>
      <c r="FE148" s="108"/>
      <c r="FF148" s="108"/>
      <c r="FG148" s="108"/>
      <c r="FH148" s="108"/>
      <c r="FI148" s="108"/>
      <c r="FJ148" s="108"/>
      <c r="FK148" s="108"/>
      <c r="FL148" s="108"/>
      <c r="FM148" s="108"/>
      <c r="FN148" s="108"/>
      <c r="FO148" s="108"/>
      <c r="FP148" s="108"/>
      <c r="FQ148" s="108"/>
      <c r="FR148" s="108"/>
      <c r="FS148" s="108"/>
      <c r="FT148" s="108"/>
      <c r="FU148" s="108"/>
      <c r="FV148" s="108"/>
      <c r="FW148" s="108"/>
      <c r="FX148" s="108"/>
      <c r="FY148" s="108"/>
      <c r="FZ148" s="108"/>
      <c r="GA148" s="108"/>
      <c r="GB148" s="108"/>
      <c r="GC148" s="108"/>
      <c r="GD148" s="108"/>
      <c r="GE148" s="108"/>
      <c r="GF148" s="108"/>
      <c r="GG148" s="108"/>
      <c r="GH148" s="108"/>
      <c r="GI148" s="108"/>
      <c r="GJ148" s="108"/>
      <c r="GK148" s="108"/>
      <c r="GL148" s="108"/>
      <c r="GM148" s="108"/>
      <c r="GN148" s="108"/>
      <c r="GO148" s="108"/>
      <c r="GP148" s="108"/>
      <c r="GQ148" s="108"/>
      <c r="GR148" s="108"/>
      <c r="GS148" s="108"/>
      <c r="GT148" s="108"/>
      <c r="GU148" s="108"/>
      <c r="GV148" s="108"/>
      <c r="GW148" s="108"/>
      <c r="GX148" s="108"/>
      <c r="GY148" s="108"/>
      <c r="GZ148" s="108"/>
      <c r="HA148" s="108"/>
      <c r="HB148" s="108"/>
      <c r="HC148" s="108"/>
      <c r="HD148" s="108"/>
      <c r="HE148" s="108"/>
      <c r="HF148" s="108"/>
      <c r="HG148" s="108"/>
      <c r="HH148" s="108"/>
      <c r="HI148" s="108"/>
      <c r="HJ148" s="108"/>
      <c r="HK148" s="108"/>
      <c r="HL148" s="108"/>
      <c r="HM148" s="108"/>
      <c r="HN148" s="108"/>
      <c r="HO148" s="108"/>
      <c r="HP148" s="108"/>
      <c r="HQ148" s="108"/>
      <c r="HR148" s="108"/>
      <c r="HS148" s="108"/>
      <c r="HT148" s="108"/>
      <c r="HU148" s="108"/>
      <c r="HV148" s="108"/>
      <c r="HW148" s="108"/>
      <c r="HX148" s="108"/>
      <c r="HY148" s="108"/>
      <c r="HZ148" s="108"/>
      <c r="IA148" s="108"/>
      <c r="IB148" s="108"/>
      <c r="IC148" s="108"/>
      <c r="ID148" s="108"/>
      <c r="IE148" s="108"/>
      <c r="IF148" s="108"/>
      <c r="IG148" s="108"/>
      <c r="IH148" s="108"/>
      <c r="II148" s="108"/>
      <c r="IJ148" s="108"/>
      <c r="IK148" s="108"/>
      <c r="IL148" s="108"/>
      <c r="IM148" s="108"/>
      <c r="IN148" s="108"/>
      <c r="IO148" s="108"/>
      <c r="IP148" s="108"/>
      <c r="IQ148" s="108"/>
      <c r="IR148" s="108"/>
      <c r="IS148" s="108"/>
      <c r="IT148" s="108"/>
      <c r="IU148" s="108"/>
      <c r="IV148" s="108"/>
      <c r="IW148" s="108"/>
      <c r="IX148" s="108"/>
      <c r="IY148" s="108"/>
    </row>
    <row r="149" spans="1:259" s="111" customFormat="1" ht="20.100000000000001" customHeight="1">
      <c r="A149" s="43" t="s">
        <v>110</v>
      </c>
      <c r="B149" s="43"/>
      <c r="C149" s="27">
        <v>20</v>
      </c>
      <c r="D149" s="43" t="s">
        <v>107</v>
      </c>
      <c r="E149" s="44">
        <v>9840</v>
      </c>
      <c r="F149" s="44">
        <f>INT(E149*C149)</f>
        <v>196800</v>
      </c>
      <c r="G149" s="44">
        <v>23803</v>
      </c>
      <c r="H149" s="44">
        <f>INT(G149*C149)</f>
        <v>476060</v>
      </c>
      <c r="I149" s="44">
        <v>10362</v>
      </c>
      <c r="J149" s="44">
        <f>INT(I149*C149)</f>
        <v>207240</v>
      </c>
      <c r="K149" s="28">
        <f t="shared" si="14"/>
        <v>44005</v>
      </c>
      <c r="L149" s="26">
        <f>+INT(F149+H149+J149)</f>
        <v>880100</v>
      </c>
      <c r="M149" s="53" t="s">
        <v>30</v>
      </c>
      <c r="N149" s="447">
        <f t="shared" si="18"/>
        <v>3.5000000000000001E-3</v>
      </c>
      <c r="O149" s="54"/>
      <c r="P149" s="53"/>
      <c r="Q149" s="107"/>
      <c r="R149" s="108"/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  <c r="AN149" s="108"/>
      <c r="AO149" s="108"/>
      <c r="AP149" s="108"/>
      <c r="AQ149" s="108"/>
      <c r="AR149" s="108"/>
      <c r="AS149" s="108"/>
      <c r="AT149" s="108"/>
      <c r="AU149" s="108"/>
      <c r="AV149" s="108"/>
      <c r="AW149" s="108"/>
      <c r="AX149" s="108"/>
      <c r="AY149" s="108"/>
      <c r="AZ149" s="108"/>
      <c r="BA149" s="108"/>
      <c r="BB149" s="108"/>
      <c r="BC149" s="108"/>
      <c r="BD149" s="108"/>
      <c r="BE149" s="108"/>
      <c r="BF149" s="108"/>
      <c r="BG149" s="108"/>
      <c r="BH149" s="108"/>
      <c r="BI149" s="108"/>
      <c r="BJ149" s="108"/>
      <c r="BK149" s="108"/>
      <c r="BL149" s="108"/>
      <c r="BM149" s="108"/>
      <c r="BN149" s="108"/>
      <c r="BO149" s="108"/>
      <c r="BP149" s="108"/>
      <c r="BQ149" s="108"/>
      <c r="BR149" s="108"/>
      <c r="BS149" s="108"/>
      <c r="BT149" s="108"/>
      <c r="BU149" s="108"/>
      <c r="BV149" s="108"/>
      <c r="BW149" s="108"/>
      <c r="BX149" s="108"/>
      <c r="BY149" s="108"/>
      <c r="BZ149" s="108"/>
      <c r="CA149" s="108"/>
      <c r="CB149" s="108"/>
      <c r="CC149" s="108"/>
      <c r="CD149" s="108"/>
      <c r="CE149" s="108"/>
      <c r="CF149" s="108"/>
      <c r="CG149" s="108"/>
      <c r="CH149" s="108"/>
      <c r="CI149" s="108"/>
      <c r="CJ149" s="108"/>
      <c r="CK149" s="108"/>
      <c r="CL149" s="108"/>
      <c r="CM149" s="108"/>
      <c r="CN149" s="108"/>
      <c r="CO149" s="108"/>
      <c r="CP149" s="108"/>
      <c r="CQ149" s="108"/>
      <c r="CR149" s="108"/>
      <c r="CS149" s="108"/>
      <c r="CT149" s="108"/>
      <c r="CU149" s="108"/>
      <c r="CV149" s="108"/>
      <c r="CW149" s="108"/>
      <c r="CX149" s="108"/>
      <c r="CY149" s="108"/>
      <c r="CZ149" s="108"/>
      <c r="DA149" s="108"/>
      <c r="DB149" s="108"/>
      <c r="DC149" s="108"/>
      <c r="DD149" s="108"/>
      <c r="DE149" s="108"/>
      <c r="DF149" s="108"/>
      <c r="DG149" s="108"/>
      <c r="DH149" s="108"/>
      <c r="DI149" s="108"/>
      <c r="DJ149" s="108"/>
      <c r="DK149" s="108"/>
      <c r="DL149" s="108"/>
      <c r="DM149" s="108"/>
      <c r="DN149" s="108"/>
      <c r="DO149" s="108"/>
      <c r="DP149" s="108"/>
      <c r="DQ149" s="108"/>
      <c r="DR149" s="108"/>
      <c r="DS149" s="108"/>
      <c r="DT149" s="108"/>
      <c r="DU149" s="108"/>
      <c r="DV149" s="108"/>
      <c r="DW149" s="108"/>
      <c r="DX149" s="108"/>
      <c r="DY149" s="108"/>
      <c r="DZ149" s="108"/>
      <c r="EA149" s="108"/>
      <c r="EB149" s="108"/>
      <c r="EC149" s="108"/>
      <c r="ED149" s="108"/>
      <c r="EE149" s="108"/>
      <c r="EF149" s="108"/>
      <c r="EG149" s="108"/>
      <c r="EH149" s="108"/>
      <c r="EI149" s="108"/>
      <c r="EJ149" s="108"/>
      <c r="EK149" s="108"/>
      <c r="EL149" s="108"/>
      <c r="EM149" s="108"/>
      <c r="EN149" s="108"/>
      <c r="EO149" s="108"/>
      <c r="EP149" s="108"/>
      <c r="EQ149" s="108"/>
      <c r="ER149" s="108"/>
      <c r="ES149" s="108"/>
      <c r="ET149" s="108"/>
      <c r="EU149" s="108"/>
      <c r="EV149" s="108"/>
      <c r="EW149" s="108"/>
      <c r="EX149" s="108"/>
      <c r="EY149" s="108"/>
      <c r="EZ149" s="108"/>
      <c r="FA149" s="108"/>
      <c r="FB149" s="108"/>
      <c r="FC149" s="108"/>
      <c r="FD149" s="108"/>
      <c r="FE149" s="108"/>
      <c r="FF149" s="108"/>
      <c r="FG149" s="108"/>
      <c r="FH149" s="108"/>
      <c r="FI149" s="108"/>
      <c r="FJ149" s="108"/>
      <c r="FK149" s="108"/>
      <c r="FL149" s="108"/>
      <c r="FM149" s="108"/>
      <c r="FN149" s="108"/>
      <c r="FO149" s="108"/>
      <c r="FP149" s="108"/>
      <c r="FQ149" s="108"/>
      <c r="FR149" s="108"/>
      <c r="FS149" s="108"/>
      <c r="FT149" s="108"/>
      <c r="FU149" s="108"/>
      <c r="FV149" s="108"/>
      <c r="FW149" s="108"/>
      <c r="FX149" s="108"/>
      <c r="FY149" s="108"/>
      <c r="FZ149" s="108"/>
      <c r="GA149" s="108"/>
      <c r="GB149" s="108"/>
      <c r="GC149" s="108"/>
      <c r="GD149" s="108"/>
      <c r="GE149" s="108"/>
      <c r="GF149" s="108"/>
      <c r="GG149" s="108"/>
      <c r="GH149" s="108"/>
      <c r="GI149" s="108"/>
      <c r="GJ149" s="108"/>
      <c r="GK149" s="108"/>
      <c r="GL149" s="108"/>
      <c r="GM149" s="108"/>
      <c r="GN149" s="108"/>
      <c r="GO149" s="108"/>
      <c r="GP149" s="108"/>
      <c r="GQ149" s="108"/>
      <c r="GR149" s="108"/>
      <c r="GS149" s="108"/>
      <c r="GT149" s="108"/>
      <c r="GU149" s="108"/>
      <c r="GV149" s="108"/>
      <c r="GW149" s="108"/>
      <c r="GX149" s="108"/>
      <c r="GY149" s="108"/>
      <c r="GZ149" s="108"/>
      <c r="HA149" s="108"/>
      <c r="HB149" s="108"/>
      <c r="HC149" s="108"/>
      <c r="HD149" s="108"/>
      <c r="HE149" s="108"/>
      <c r="HF149" s="108"/>
      <c r="HG149" s="108"/>
      <c r="HH149" s="108"/>
      <c r="HI149" s="108"/>
      <c r="HJ149" s="108"/>
      <c r="HK149" s="108"/>
      <c r="HL149" s="108"/>
      <c r="HM149" s="108"/>
      <c r="HN149" s="108"/>
      <c r="HO149" s="108"/>
      <c r="HP149" s="108"/>
      <c r="HQ149" s="108"/>
      <c r="HR149" s="108"/>
      <c r="HS149" s="108"/>
      <c r="HT149" s="108"/>
      <c r="HU149" s="108"/>
      <c r="HV149" s="108"/>
      <c r="HW149" s="108"/>
      <c r="HX149" s="108"/>
      <c r="HY149" s="108"/>
      <c r="HZ149" s="108"/>
      <c r="IA149" s="108"/>
      <c r="IB149" s="108"/>
      <c r="IC149" s="108"/>
      <c r="ID149" s="108"/>
      <c r="IE149" s="108"/>
      <c r="IF149" s="108"/>
      <c r="IG149" s="108"/>
      <c r="IH149" s="108"/>
      <c r="II149" s="108"/>
      <c r="IJ149" s="108"/>
      <c r="IK149" s="108"/>
      <c r="IL149" s="108"/>
      <c r="IM149" s="108"/>
      <c r="IN149" s="108"/>
      <c r="IO149" s="108"/>
      <c r="IP149" s="108"/>
      <c r="IQ149" s="108"/>
      <c r="IR149" s="108"/>
      <c r="IS149" s="108"/>
      <c r="IT149" s="108"/>
      <c r="IU149" s="108"/>
      <c r="IV149" s="108"/>
      <c r="IW149" s="108"/>
      <c r="IX149" s="108"/>
      <c r="IY149" s="108"/>
    </row>
    <row r="150" spans="1:259" s="111" customFormat="1" ht="20.100000000000001" hidden="1" customHeight="1">
      <c r="A150" s="123" t="s">
        <v>227</v>
      </c>
      <c r="B150" s="109" t="s">
        <v>230</v>
      </c>
      <c r="C150" s="109"/>
      <c r="D150" s="132"/>
      <c r="E150" s="130"/>
      <c r="F150" s="130">
        <f>F146+F147+F148+F149</f>
        <v>2007845</v>
      </c>
      <c r="G150" s="130"/>
      <c r="H150" s="130">
        <f>H146+H147+H148+H149</f>
        <v>3927495</v>
      </c>
      <c r="I150" s="130"/>
      <c r="J150" s="130">
        <f>J146+J147+J148+J149</f>
        <v>5227995</v>
      </c>
      <c r="K150" s="28"/>
      <c r="L150" s="110">
        <f>+INT(H150+J150+F150)</f>
        <v>11163335</v>
      </c>
      <c r="M150" s="130"/>
      <c r="N150" s="65"/>
      <c r="O150" s="54"/>
      <c r="P150" s="53"/>
      <c r="Q150" s="108"/>
      <c r="R150" s="108"/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  <c r="AN150" s="108"/>
      <c r="AO150" s="108"/>
      <c r="AP150" s="108"/>
      <c r="AQ150" s="108"/>
      <c r="AR150" s="108"/>
      <c r="AS150" s="108"/>
      <c r="AT150" s="108"/>
      <c r="AU150" s="108"/>
      <c r="AV150" s="108"/>
      <c r="AW150" s="108"/>
      <c r="AX150" s="108"/>
      <c r="AY150" s="108"/>
      <c r="AZ150" s="108"/>
      <c r="BA150" s="108"/>
      <c r="BB150" s="108"/>
      <c r="BC150" s="108"/>
      <c r="BD150" s="108"/>
      <c r="BE150" s="108"/>
      <c r="BF150" s="108"/>
      <c r="BG150" s="108"/>
      <c r="BH150" s="108"/>
      <c r="BI150" s="108"/>
      <c r="BJ150" s="108"/>
      <c r="BK150" s="108"/>
      <c r="BL150" s="108"/>
      <c r="BM150" s="108"/>
      <c r="BN150" s="108"/>
      <c r="BO150" s="108"/>
      <c r="BP150" s="108"/>
      <c r="BQ150" s="108"/>
      <c r="BR150" s="108"/>
      <c r="BS150" s="108"/>
      <c r="BT150" s="108"/>
      <c r="BU150" s="108"/>
      <c r="BV150" s="108"/>
      <c r="BW150" s="108"/>
      <c r="BX150" s="108"/>
      <c r="BY150" s="108"/>
      <c r="BZ150" s="108"/>
      <c r="CA150" s="108"/>
      <c r="CB150" s="108"/>
      <c r="CC150" s="108"/>
      <c r="CD150" s="108"/>
      <c r="CE150" s="108"/>
      <c r="CF150" s="108"/>
      <c r="CG150" s="108"/>
      <c r="CH150" s="108"/>
      <c r="CI150" s="108"/>
      <c r="CJ150" s="108"/>
      <c r="CK150" s="108"/>
      <c r="CL150" s="108"/>
      <c r="CM150" s="108"/>
      <c r="CN150" s="108"/>
      <c r="CO150" s="108"/>
      <c r="CP150" s="108"/>
      <c r="CQ150" s="108"/>
      <c r="CR150" s="108"/>
      <c r="CS150" s="108"/>
      <c r="CT150" s="108"/>
      <c r="CU150" s="108"/>
      <c r="CV150" s="108"/>
      <c r="CW150" s="108"/>
      <c r="CX150" s="108"/>
      <c r="CY150" s="108"/>
      <c r="CZ150" s="108"/>
      <c r="DA150" s="108"/>
      <c r="DB150" s="108"/>
      <c r="DC150" s="108"/>
      <c r="DD150" s="108"/>
      <c r="DE150" s="108"/>
      <c r="DF150" s="108"/>
      <c r="DG150" s="108"/>
      <c r="DH150" s="108"/>
      <c r="DI150" s="108"/>
      <c r="DJ150" s="108"/>
      <c r="DK150" s="108"/>
      <c r="DL150" s="108"/>
      <c r="DM150" s="108"/>
      <c r="DN150" s="108"/>
      <c r="DO150" s="108"/>
      <c r="DP150" s="108"/>
      <c r="DQ150" s="108"/>
      <c r="DR150" s="108"/>
      <c r="DS150" s="108"/>
      <c r="DT150" s="108"/>
      <c r="DU150" s="108"/>
      <c r="DV150" s="108"/>
      <c r="DW150" s="108"/>
      <c r="DX150" s="108"/>
      <c r="DY150" s="108"/>
      <c r="DZ150" s="108"/>
      <c r="EA150" s="108"/>
      <c r="EB150" s="108"/>
      <c r="EC150" s="108"/>
      <c r="ED150" s="108"/>
      <c r="EE150" s="108"/>
      <c r="EF150" s="108"/>
      <c r="EG150" s="108"/>
      <c r="EH150" s="108"/>
      <c r="EI150" s="108"/>
      <c r="EJ150" s="108"/>
      <c r="EK150" s="108"/>
      <c r="EL150" s="108"/>
      <c r="EM150" s="108"/>
      <c r="EN150" s="108"/>
      <c r="EO150" s="108"/>
      <c r="EP150" s="108"/>
      <c r="EQ150" s="108"/>
      <c r="ER150" s="108"/>
      <c r="ES150" s="108"/>
      <c r="ET150" s="108"/>
      <c r="EU150" s="108"/>
      <c r="EV150" s="108"/>
      <c r="EW150" s="108"/>
      <c r="EX150" s="108"/>
      <c r="EY150" s="108"/>
      <c r="EZ150" s="108"/>
      <c r="FA150" s="108"/>
      <c r="FB150" s="108"/>
      <c r="FC150" s="108"/>
      <c r="FD150" s="108"/>
      <c r="FE150" s="108"/>
      <c r="FF150" s="108"/>
      <c r="FG150" s="108"/>
      <c r="FH150" s="108"/>
      <c r="FI150" s="108"/>
      <c r="FJ150" s="108"/>
      <c r="FK150" s="108"/>
      <c r="FL150" s="108"/>
      <c r="FM150" s="108"/>
      <c r="FN150" s="108"/>
      <c r="FO150" s="108"/>
      <c r="FP150" s="108"/>
      <c r="FQ150" s="108"/>
      <c r="FR150" s="108"/>
      <c r="FS150" s="108"/>
      <c r="FT150" s="108"/>
      <c r="FU150" s="108"/>
      <c r="FV150" s="108"/>
      <c r="FW150" s="108"/>
      <c r="FX150" s="108"/>
      <c r="FY150" s="108"/>
      <c r="FZ150" s="108"/>
      <c r="GA150" s="108"/>
      <c r="GB150" s="108"/>
      <c r="GC150" s="108"/>
      <c r="GD150" s="108"/>
      <c r="GE150" s="108"/>
      <c r="GF150" s="108"/>
      <c r="GG150" s="108"/>
      <c r="GH150" s="108"/>
      <c r="GI150" s="108"/>
      <c r="GJ150" s="108"/>
      <c r="GK150" s="108"/>
      <c r="GL150" s="108"/>
      <c r="GM150" s="108"/>
      <c r="GN150" s="108"/>
      <c r="GO150" s="108"/>
      <c r="GP150" s="108"/>
      <c r="GQ150" s="108"/>
      <c r="GR150" s="108"/>
      <c r="GS150" s="108"/>
      <c r="GT150" s="108"/>
      <c r="GU150" s="108"/>
      <c r="GV150" s="108"/>
      <c r="GW150" s="108"/>
      <c r="GX150" s="108"/>
      <c r="GY150" s="108"/>
      <c r="GZ150" s="108"/>
      <c r="HA150" s="108"/>
      <c r="HB150" s="108"/>
      <c r="HC150" s="108"/>
      <c r="HD150" s="108"/>
      <c r="HE150" s="108"/>
      <c r="HF150" s="108"/>
      <c r="HG150" s="108"/>
      <c r="HH150" s="108"/>
      <c r="HI150" s="108"/>
      <c r="HJ150" s="108"/>
      <c r="HK150" s="108"/>
      <c r="HL150" s="108"/>
      <c r="HM150" s="108"/>
      <c r="HN150" s="108"/>
      <c r="HO150" s="108"/>
      <c r="HP150" s="108"/>
      <c r="HQ150" s="108"/>
      <c r="HR150" s="108"/>
      <c r="HS150" s="108"/>
      <c r="HT150" s="108"/>
      <c r="HU150" s="108"/>
      <c r="HV150" s="108"/>
      <c r="HW150" s="108"/>
      <c r="HX150" s="108"/>
      <c r="HY150" s="108"/>
      <c r="HZ150" s="108"/>
      <c r="IA150" s="108"/>
      <c r="IB150" s="108"/>
      <c r="IC150" s="108"/>
      <c r="ID150" s="108"/>
      <c r="IE150" s="108"/>
      <c r="IF150" s="108"/>
      <c r="IG150" s="108"/>
      <c r="IH150" s="108"/>
      <c r="II150" s="108"/>
      <c r="IJ150" s="108"/>
      <c r="IK150" s="108"/>
      <c r="IL150" s="108"/>
      <c r="IM150" s="108"/>
      <c r="IN150" s="108"/>
      <c r="IO150" s="108"/>
      <c r="IP150" s="108"/>
      <c r="IQ150" s="108"/>
      <c r="IR150" s="108"/>
      <c r="IS150" s="108"/>
      <c r="IT150" s="108"/>
      <c r="IU150" s="108"/>
      <c r="IV150" s="108"/>
      <c r="IW150" s="108"/>
      <c r="IX150" s="108"/>
      <c r="IY150" s="108"/>
    </row>
    <row r="151" spans="1:259" s="111" customFormat="1" ht="20.100000000000001" hidden="1" customHeight="1">
      <c r="A151" s="123"/>
      <c r="B151" s="109"/>
      <c r="C151" s="132"/>
      <c r="D151" s="132"/>
      <c r="E151" s="130"/>
      <c r="F151" s="130"/>
      <c r="G151" s="130"/>
      <c r="H151" s="130"/>
      <c r="I151" s="130"/>
      <c r="J151" s="130"/>
      <c r="K151" s="28"/>
      <c r="L151" s="110"/>
      <c r="M151" s="130"/>
      <c r="N151" s="65"/>
      <c r="O151" s="54"/>
      <c r="P151" s="53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  <c r="AP151" s="108"/>
      <c r="AQ151" s="108"/>
      <c r="AR151" s="108"/>
      <c r="AS151" s="108"/>
      <c r="AT151" s="108"/>
      <c r="AU151" s="108"/>
      <c r="AV151" s="108"/>
      <c r="AW151" s="108"/>
      <c r="AX151" s="108"/>
      <c r="AY151" s="108"/>
      <c r="AZ151" s="108"/>
      <c r="BA151" s="108"/>
      <c r="BB151" s="108"/>
      <c r="BC151" s="108"/>
      <c r="BD151" s="108"/>
      <c r="BE151" s="108"/>
      <c r="BF151" s="108"/>
      <c r="BG151" s="108"/>
      <c r="BH151" s="108"/>
      <c r="BI151" s="108"/>
      <c r="BJ151" s="108"/>
      <c r="BK151" s="108"/>
      <c r="BL151" s="108"/>
      <c r="BM151" s="108"/>
      <c r="BN151" s="108"/>
      <c r="BO151" s="108"/>
      <c r="BP151" s="108"/>
      <c r="BQ151" s="108"/>
      <c r="BR151" s="108"/>
      <c r="BS151" s="108"/>
      <c r="BT151" s="108"/>
      <c r="BU151" s="108"/>
      <c r="BV151" s="108"/>
      <c r="BW151" s="108"/>
      <c r="BX151" s="108"/>
      <c r="BY151" s="108"/>
      <c r="BZ151" s="108"/>
      <c r="CA151" s="108"/>
      <c r="CB151" s="108"/>
      <c r="CC151" s="108"/>
      <c r="CD151" s="108"/>
      <c r="CE151" s="108"/>
      <c r="CF151" s="108"/>
      <c r="CG151" s="108"/>
      <c r="CH151" s="108"/>
      <c r="CI151" s="108"/>
      <c r="CJ151" s="108"/>
      <c r="CK151" s="108"/>
      <c r="CL151" s="108"/>
      <c r="CM151" s="108"/>
      <c r="CN151" s="108"/>
      <c r="CO151" s="108"/>
      <c r="CP151" s="108"/>
      <c r="CQ151" s="108"/>
      <c r="CR151" s="108"/>
      <c r="CS151" s="108"/>
      <c r="CT151" s="108"/>
      <c r="CU151" s="108"/>
      <c r="CV151" s="108"/>
      <c r="CW151" s="108"/>
      <c r="CX151" s="108"/>
      <c r="CY151" s="108"/>
      <c r="CZ151" s="108"/>
      <c r="DA151" s="108"/>
      <c r="DB151" s="108"/>
      <c r="DC151" s="108"/>
      <c r="DD151" s="108"/>
      <c r="DE151" s="108"/>
      <c r="DF151" s="108"/>
      <c r="DG151" s="108"/>
      <c r="DH151" s="108"/>
      <c r="DI151" s="108"/>
      <c r="DJ151" s="108"/>
      <c r="DK151" s="108"/>
      <c r="DL151" s="108"/>
      <c r="DM151" s="108"/>
      <c r="DN151" s="108"/>
      <c r="DO151" s="108"/>
      <c r="DP151" s="108"/>
      <c r="DQ151" s="108"/>
      <c r="DR151" s="108"/>
      <c r="DS151" s="108"/>
      <c r="DT151" s="108"/>
      <c r="DU151" s="108"/>
      <c r="DV151" s="108"/>
      <c r="DW151" s="108"/>
      <c r="DX151" s="108"/>
      <c r="DY151" s="108"/>
      <c r="DZ151" s="108"/>
      <c r="EA151" s="108"/>
      <c r="EB151" s="108"/>
      <c r="EC151" s="108"/>
      <c r="ED151" s="108"/>
      <c r="EE151" s="108"/>
      <c r="EF151" s="108"/>
      <c r="EG151" s="108"/>
      <c r="EH151" s="108"/>
      <c r="EI151" s="108"/>
      <c r="EJ151" s="108"/>
      <c r="EK151" s="108"/>
      <c r="EL151" s="108"/>
      <c r="EM151" s="108"/>
      <c r="EN151" s="108"/>
      <c r="EO151" s="108"/>
      <c r="EP151" s="108"/>
      <c r="EQ151" s="108"/>
      <c r="ER151" s="108"/>
      <c r="ES151" s="108"/>
      <c r="ET151" s="108"/>
      <c r="EU151" s="108"/>
      <c r="EV151" s="108"/>
      <c r="EW151" s="108"/>
      <c r="EX151" s="108"/>
      <c r="EY151" s="108"/>
      <c r="EZ151" s="108"/>
      <c r="FA151" s="108"/>
      <c r="FB151" s="108"/>
      <c r="FC151" s="108"/>
      <c r="FD151" s="108"/>
      <c r="FE151" s="108"/>
      <c r="FF151" s="108"/>
      <c r="FG151" s="108"/>
      <c r="FH151" s="108"/>
      <c r="FI151" s="108"/>
      <c r="FJ151" s="108"/>
      <c r="FK151" s="108"/>
      <c r="FL151" s="108"/>
      <c r="FM151" s="108"/>
      <c r="FN151" s="108"/>
      <c r="FO151" s="108"/>
      <c r="FP151" s="108"/>
      <c r="FQ151" s="108"/>
      <c r="FR151" s="108"/>
      <c r="FS151" s="108"/>
      <c r="FT151" s="108"/>
      <c r="FU151" s="108"/>
      <c r="FV151" s="108"/>
      <c r="FW151" s="108"/>
      <c r="FX151" s="108"/>
      <c r="FY151" s="108"/>
      <c r="FZ151" s="108"/>
      <c r="GA151" s="108"/>
      <c r="GB151" s="108"/>
      <c r="GC151" s="108"/>
      <c r="GD151" s="108"/>
      <c r="GE151" s="108"/>
      <c r="GF151" s="108"/>
      <c r="GG151" s="108"/>
      <c r="GH151" s="108"/>
      <c r="GI151" s="108"/>
      <c r="GJ151" s="108"/>
      <c r="GK151" s="108"/>
      <c r="GL151" s="108"/>
      <c r="GM151" s="108"/>
      <c r="GN151" s="108"/>
      <c r="GO151" s="108"/>
      <c r="GP151" s="108"/>
      <c r="GQ151" s="108"/>
      <c r="GR151" s="108"/>
      <c r="GS151" s="108"/>
      <c r="GT151" s="108"/>
      <c r="GU151" s="108"/>
      <c r="GV151" s="108"/>
      <c r="GW151" s="108"/>
      <c r="GX151" s="108"/>
      <c r="GY151" s="108"/>
      <c r="GZ151" s="108"/>
      <c r="HA151" s="108"/>
      <c r="HB151" s="108"/>
      <c r="HC151" s="108"/>
      <c r="HD151" s="108"/>
      <c r="HE151" s="108"/>
      <c r="HF151" s="108"/>
      <c r="HG151" s="108"/>
      <c r="HH151" s="108"/>
      <c r="HI151" s="108"/>
      <c r="HJ151" s="108"/>
      <c r="HK151" s="108"/>
      <c r="HL151" s="108"/>
      <c r="HM151" s="108"/>
      <c r="HN151" s="108"/>
      <c r="HO151" s="108"/>
      <c r="HP151" s="108"/>
      <c r="HQ151" s="108"/>
      <c r="HR151" s="108"/>
      <c r="HS151" s="108"/>
      <c r="HT151" s="108"/>
      <c r="HU151" s="108"/>
      <c r="HV151" s="108"/>
      <c r="HW151" s="108"/>
      <c r="HX151" s="108"/>
      <c r="HY151" s="108"/>
      <c r="HZ151" s="108"/>
      <c r="IA151" s="108"/>
      <c r="IB151" s="108"/>
      <c r="IC151" s="108"/>
      <c r="ID151" s="108"/>
      <c r="IE151" s="108"/>
      <c r="IF151" s="108"/>
      <c r="IG151" s="108"/>
      <c r="IH151" s="108"/>
      <c r="II151" s="108"/>
      <c r="IJ151" s="108"/>
      <c r="IK151" s="108"/>
      <c r="IL151" s="108"/>
      <c r="IM151" s="108"/>
      <c r="IN151" s="108"/>
      <c r="IO151" s="108"/>
      <c r="IP151" s="108"/>
      <c r="IQ151" s="108"/>
      <c r="IR151" s="108"/>
      <c r="IS151" s="108"/>
      <c r="IT151" s="108"/>
      <c r="IU151" s="108"/>
      <c r="IV151" s="108"/>
      <c r="IW151" s="108"/>
      <c r="IX151" s="108"/>
      <c r="IY151" s="108"/>
    </row>
    <row r="152" spans="1:259" s="111" customFormat="1" ht="20.100000000000001" hidden="1" customHeight="1">
      <c r="A152" s="25" t="s">
        <v>241</v>
      </c>
      <c r="B152" s="43"/>
      <c r="C152" s="43"/>
      <c r="D152" s="43"/>
      <c r="E152" s="44"/>
      <c r="F152" s="130">
        <f>F169</f>
        <v>5088940</v>
      </c>
      <c r="G152" s="130"/>
      <c r="H152" s="130"/>
      <c r="I152" s="130"/>
      <c r="J152" s="130"/>
      <c r="K152" s="114"/>
      <c r="L152" s="131">
        <f>L169</f>
        <v>5594682</v>
      </c>
      <c r="M152" s="44"/>
      <c r="N152" s="65"/>
      <c r="O152" s="54"/>
      <c r="P152" s="53"/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  <c r="AN152" s="108"/>
      <c r="AO152" s="108"/>
      <c r="AP152" s="108"/>
      <c r="AQ152" s="108"/>
      <c r="AR152" s="108"/>
      <c r="AS152" s="108"/>
      <c r="AT152" s="108"/>
      <c r="AU152" s="108"/>
      <c r="AV152" s="108"/>
      <c r="AW152" s="108"/>
      <c r="AX152" s="108"/>
      <c r="AY152" s="108"/>
      <c r="AZ152" s="108"/>
      <c r="BA152" s="108"/>
      <c r="BB152" s="108"/>
      <c r="BC152" s="108"/>
      <c r="BD152" s="108"/>
      <c r="BE152" s="108"/>
      <c r="BF152" s="108"/>
      <c r="BG152" s="108"/>
      <c r="BH152" s="108"/>
      <c r="BI152" s="108"/>
      <c r="BJ152" s="108"/>
      <c r="BK152" s="108"/>
      <c r="BL152" s="108"/>
      <c r="BM152" s="108"/>
      <c r="BN152" s="108"/>
      <c r="BO152" s="108"/>
      <c r="BP152" s="108"/>
      <c r="BQ152" s="108"/>
      <c r="BR152" s="108"/>
      <c r="BS152" s="108"/>
      <c r="BT152" s="108"/>
      <c r="BU152" s="108"/>
      <c r="BV152" s="108"/>
      <c r="BW152" s="108"/>
      <c r="BX152" s="108"/>
      <c r="BY152" s="108"/>
      <c r="BZ152" s="108"/>
      <c r="CA152" s="108"/>
      <c r="CB152" s="108"/>
      <c r="CC152" s="108"/>
      <c r="CD152" s="108"/>
      <c r="CE152" s="108"/>
      <c r="CF152" s="108"/>
      <c r="CG152" s="108"/>
      <c r="CH152" s="108"/>
      <c r="CI152" s="108"/>
      <c r="CJ152" s="108"/>
      <c r="CK152" s="108"/>
      <c r="CL152" s="108"/>
      <c r="CM152" s="108"/>
      <c r="CN152" s="108"/>
      <c r="CO152" s="108"/>
      <c r="CP152" s="108"/>
      <c r="CQ152" s="108"/>
      <c r="CR152" s="108"/>
      <c r="CS152" s="108"/>
      <c r="CT152" s="108"/>
      <c r="CU152" s="108"/>
      <c r="CV152" s="108"/>
      <c r="CW152" s="108"/>
      <c r="CX152" s="108"/>
      <c r="CY152" s="108"/>
      <c r="CZ152" s="108"/>
      <c r="DA152" s="108"/>
      <c r="DB152" s="108"/>
      <c r="DC152" s="108"/>
      <c r="DD152" s="108"/>
      <c r="DE152" s="108"/>
      <c r="DF152" s="108"/>
      <c r="DG152" s="108"/>
      <c r="DH152" s="108"/>
      <c r="DI152" s="108"/>
      <c r="DJ152" s="108"/>
      <c r="DK152" s="108"/>
      <c r="DL152" s="108"/>
      <c r="DM152" s="108"/>
      <c r="DN152" s="108"/>
      <c r="DO152" s="108"/>
      <c r="DP152" s="108"/>
      <c r="DQ152" s="108"/>
      <c r="DR152" s="108"/>
      <c r="DS152" s="108"/>
      <c r="DT152" s="108"/>
      <c r="DU152" s="108"/>
      <c r="DV152" s="108"/>
      <c r="DW152" s="108"/>
      <c r="DX152" s="108"/>
      <c r="DY152" s="108"/>
      <c r="DZ152" s="108"/>
      <c r="EA152" s="108"/>
      <c r="EB152" s="108"/>
      <c r="EC152" s="108"/>
      <c r="ED152" s="108"/>
      <c r="EE152" s="108"/>
      <c r="EF152" s="108"/>
      <c r="EG152" s="108"/>
      <c r="EH152" s="108"/>
      <c r="EI152" s="108"/>
      <c r="EJ152" s="108"/>
      <c r="EK152" s="108"/>
      <c r="EL152" s="108"/>
      <c r="EM152" s="108"/>
      <c r="EN152" s="108"/>
      <c r="EO152" s="108"/>
      <c r="EP152" s="108"/>
      <c r="EQ152" s="108"/>
      <c r="ER152" s="108"/>
      <c r="ES152" s="108"/>
      <c r="ET152" s="108"/>
      <c r="EU152" s="108"/>
      <c r="EV152" s="108"/>
      <c r="EW152" s="108"/>
      <c r="EX152" s="108"/>
      <c r="EY152" s="108"/>
      <c r="EZ152" s="108"/>
      <c r="FA152" s="108"/>
      <c r="FB152" s="108"/>
      <c r="FC152" s="108"/>
      <c r="FD152" s="108"/>
      <c r="FE152" s="108"/>
      <c r="FF152" s="108"/>
      <c r="FG152" s="108"/>
      <c r="FH152" s="108"/>
      <c r="FI152" s="108"/>
      <c r="FJ152" s="108"/>
      <c r="FK152" s="108"/>
      <c r="FL152" s="108"/>
      <c r="FM152" s="108"/>
      <c r="FN152" s="108"/>
      <c r="FO152" s="108"/>
      <c r="FP152" s="108"/>
      <c r="FQ152" s="108"/>
      <c r="FR152" s="108"/>
      <c r="FS152" s="108"/>
      <c r="FT152" s="108"/>
      <c r="FU152" s="108"/>
      <c r="FV152" s="108"/>
      <c r="FW152" s="108"/>
      <c r="FX152" s="108"/>
      <c r="FY152" s="108"/>
      <c r="FZ152" s="108"/>
      <c r="GA152" s="108"/>
      <c r="GB152" s="108"/>
      <c r="GC152" s="108"/>
      <c r="GD152" s="108"/>
      <c r="GE152" s="108"/>
      <c r="GF152" s="108"/>
      <c r="GG152" s="108"/>
      <c r="GH152" s="108"/>
      <c r="GI152" s="108"/>
      <c r="GJ152" s="108"/>
      <c r="GK152" s="108"/>
      <c r="GL152" s="108"/>
      <c r="GM152" s="108"/>
      <c r="GN152" s="108"/>
      <c r="GO152" s="108"/>
      <c r="GP152" s="108"/>
      <c r="GQ152" s="108"/>
      <c r="GR152" s="108"/>
      <c r="GS152" s="108"/>
      <c r="GT152" s="108"/>
      <c r="GU152" s="108"/>
      <c r="GV152" s="108"/>
      <c r="GW152" s="108"/>
      <c r="GX152" s="108"/>
      <c r="GY152" s="108"/>
      <c r="GZ152" s="108"/>
      <c r="HA152" s="108"/>
      <c r="HB152" s="108"/>
      <c r="HC152" s="108"/>
      <c r="HD152" s="108"/>
      <c r="HE152" s="108"/>
      <c r="HF152" s="108"/>
      <c r="HG152" s="108"/>
      <c r="HH152" s="108"/>
      <c r="HI152" s="108"/>
      <c r="HJ152" s="108"/>
      <c r="HK152" s="108"/>
      <c r="HL152" s="108"/>
      <c r="HM152" s="108"/>
      <c r="HN152" s="108"/>
      <c r="HO152" s="108"/>
      <c r="HP152" s="108"/>
      <c r="HQ152" s="108"/>
      <c r="HR152" s="108"/>
      <c r="HS152" s="108"/>
      <c r="HT152" s="108"/>
      <c r="HU152" s="108"/>
      <c r="HV152" s="108"/>
      <c r="HW152" s="108"/>
      <c r="HX152" s="108"/>
      <c r="HY152" s="108"/>
      <c r="HZ152" s="108"/>
      <c r="IA152" s="108"/>
      <c r="IB152" s="108"/>
      <c r="IC152" s="108"/>
      <c r="ID152" s="108"/>
      <c r="IE152" s="108"/>
      <c r="IF152" s="108"/>
      <c r="IG152" s="108"/>
      <c r="IH152" s="108"/>
      <c r="II152" s="108"/>
      <c r="IJ152" s="108"/>
      <c r="IK152" s="108"/>
      <c r="IL152" s="108"/>
      <c r="IM152" s="108"/>
      <c r="IN152" s="108"/>
      <c r="IO152" s="108"/>
      <c r="IP152" s="108"/>
      <c r="IQ152" s="108"/>
      <c r="IR152" s="108"/>
      <c r="IS152" s="108"/>
      <c r="IT152" s="108"/>
      <c r="IU152" s="108"/>
      <c r="IV152" s="108"/>
      <c r="IW152" s="108"/>
      <c r="IX152" s="108"/>
      <c r="IY152" s="108"/>
    </row>
    <row r="153" spans="1:259" s="111" customFormat="1" ht="20.100000000000001" hidden="1" customHeight="1">
      <c r="A153" s="42" t="s">
        <v>383</v>
      </c>
      <c r="B153" s="27"/>
      <c r="C153" s="27"/>
      <c r="D153" s="27"/>
      <c r="E153" s="33"/>
      <c r="F153" s="119">
        <f>F162</f>
        <v>3019540</v>
      </c>
      <c r="G153" s="119"/>
      <c r="H153" s="119"/>
      <c r="I153" s="119"/>
      <c r="J153" s="119"/>
      <c r="K153" s="114"/>
      <c r="L153" s="116">
        <f>L162</f>
        <v>3019540</v>
      </c>
      <c r="M153" s="26"/>
      <c r="N153" s="65"/>
      <c r="O153" s="54"/>
      <c r="P153" s="53"/>
      <c r="Q153" s="108"/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  <c r="AN153" s="108"/>
      <c r="AO153" s="108"/>
      <c r="AP153" s="108"/>
      <c r="AQ153" s="108"/>
      <c r="AR153" s="108"/>
      <c r="AS153" s="108"/>
      <c r="AT153" s="108"/>
      <c r="AU153" s="108"/>
      <c r="AV153" s="108"/>
      <c r="AW153" s="108"/>
      <c r="AX153" s="108"/>
      <c r="AY153" s="108"/>
      <c r="AZ153" s="108"/>
      <c r="BA153" s="108"/>
      <c r="BB153" s="108"/>
      <c r="BC153" s="108"/>
      <c r="BD153" s="108"/>
      <c r="BE153" s="108"/>
      <c r="BF153" s="108"/>
      <c r="BG153" s="108"/>
      <c r="BH153" s="108"/>
      <c r="BI153" s="108"/>
      <c r="BJ153" s="108"/>
      <c r="BK153" s="108"/>
      <c r="BL153" s="108"/>
      <c r="BM153" s="108"/>
      <c r="BN153" s="108"/>
      <c r="BO153" s="108"/>
      <c r="BP153" s="108"/>
      <c r="BQ153" s="108"/>
      <c r="BR153" s="108"/>
      <c r="BS153" s="108"/>
      <c r="BT153" s="108"/>
      <c r="BU153" s="108"/>
      <c r="BV153" s="108"/>
      <c r="BW153" s="108"/>
      <c r="BX153" s="108"/>
      <c r="BY153" s="108"/>
      <c r="BZ153" s="108"/>
      <c r="CA153" s="108"/>
      <c r="CB153" s="108"/>
      <c r="CC153" s="108"/>
      <c r="CD153" s="108"/>
      <c r="CE153" s="108"/>
      <c r="CF153" s="108"/>
      <c r="CG153" s="108"/>
      <c r="CH153" s="108"/>
      <c r="CI153" s="108"/>
      <c r="CJ153" s="108"/>
      <c r="CK153" s="108"/>
      <c r="CL153" s="108"/>
      <c r="CM153" s="108"/>
      <c r="CN153" s="108"/>
      <c r="CO153" s="108"/>
      <c r="CP153" s="108"/>
      <c r="CQ153" s="108"/>
      <c r="CR153" s="108"/>
      <c r="CS153" s="108"/>
      <c r="CT153" s="108"/>
      <c r="CU153" s="108"/>
      <c r="CV153" s="108"/>
      <c r="CW153" s="108"/>
      <c r="CX153" s="108"/>
      <c r="CY153" s="108"/>
      <c r="CZ153" s="108"/>
      <c r="DA153" s="108"/>
      <c r="DB153" s="108"/>
      <c r="DC153" s="108"/>
      <c r="DD153" s="108"/>
      <c r="DE153" s="108"/>
      <c r="DF153" s="108"/>
      <c r="DG153" s="108"/>
      <c r="DH153" s="108"/>
      <c r="DI153" s="108"/>
      <c r="DJ153" s="108"/>
      <c r="DK153" s="108"/>
      <c r="DL153" s="108"/>
      <c r="DM153" s="108"/>
      <c r="DN153" s="108"/>
      <c r="DO153" s="108"/>
      <c r="DP153" s="108"/>
      <c r="DQ153" s="108"/>
      <c r="DR153" s="108"/>
      <c r="DS153" s="108"/>
      <c r="DT153" s="108"/>
      <c r="DU153" s="108"/>
      <c r="DV153" s="108"/>
      <c r="DW153" s="108"/>
      <c r="DX153" s="108"/>
      <c r="DY153" s="108"/>
      <c r="DZ153" s="108"/>
      <c r="EA153" s="108"/>
      <c r="EB153" s="108"/>
      <c r="EC153" s="108"/>
      <c r="ED153" s="108"/>
      <c r="EE153" s="108"/>
      <c r="EF153" s="108"/>
      <c r="EG153" s="108"/>
      <c r="EH153" s="108"/>
      <c r="EI153" s="108"/>
      <c r="EJ153" s="108"/>
      <c r="EK153" s="108"/>
      <c r="EL153" s="108"/>
      <c r="EM153" s="108"/>
      <c r="EN153" s="108"/>
      <c r="EO153" s="108"/>
      <c r="EP153" s="108"/>
      <c r="EQ153" s="108"/>
      <c r="ER153" s="108"/>
      <c r="ES153" s="108"/>
      <c r="ET153" s="108"/>
      <c r="EU153" s="108"/>
      <c r="EV153" s="108"/>
      <c r="EW153" s="108"/>
      <c r="EX153" s="108"/>
      <c r="EY153" s="108"/>
      <c r="EZ153" s="108"/>
      <c r="FA153" s="108"/>
      <c r="FB153" s="108"/>
      <c r="FC153" s="108"/>
      <c r="FD153" s="108"/>
      <c r="FE153" s="108"/>
      <c r="FF153" s="108"/>
      <c r="FG153" s="108"/>
      <c r="FH153" s="108"/>
      <c r="FI153" s="108"/>
      <c r="FJ153" s="108"/>
      <c r="FK153" s="108"/>
      <c r="FL153" s="108"/>
      <c r="FM153" s="108"/>
      <c r="FN153" s="108"/>
      <c r="FO153" s="108"/>
      <c r="FP153" s="108"/>
      <c r="FQ153" s="108"/>
      <c r="FR153" s="108"/>
      <c r="FS153" s="108"/>
      <c r="FT153" s="108"/>
      <c r="FU153" s="108"/>
      <c r="FV153" s="108"/>
      <c r="FW153" s="108"/>
      <c r="FX153" s="108"/>
      <c r="FY153" s="108"/>
      <c r="FZ153" s="108"/>
      <c r="GA153" s="108"/>
      <c r="GB153" s="108"/>
      <c r="GC153" s="108"/>
      <c r="GD153" s="108"/>
      <c r="GE153" s="108"/>
      <c r="GF153" s="108"/>
      <c r="GG153" s="108"/>
      <c r="GH153" s="108"/>
      <c r="GI153" s="108"/>
      <c r="GJ153" s="108"/>
      <c r="GK153" s="108"/>
      <c r="GL153" s="108"/>
      <c r="GM153" s="108"/>
      <c r="GN153" s="108"/>
      <c r="GO153" s="108"/>
      <c r="GP153" s="108"/>
      <c r="GQ153" s="108"/>
      <c r="GR153" s="108"/>
      <c r="GS153" s="108"/>
      <c r="GT153" s="108"/>
      <c r="GU153" s="108"/>
      <c r="GV153" s="108"/>
      <c r="GW153" s="108"/>
      <c r="GX153" s="108"/>
      <c r="GY153" s="108"/>
      <c r="GZ153" s="108"/>
      <c r="HA153" s="108"/>
      <c r="HB153" s="108"/>
      <c r="HC153" s="108"/>
      <c r="HD153" s="108"/>
      <c r="HE153" s="108"/>
      <c r="HF153" s="108"/>
      <c r="HG153" s="108"/>
      <c r="HH153" s="108"/>
      <c r="HI153" s="108"/>
      <c r="HJ153" s="108"/>
      <c r="HK153" s="108"/>
      <c r="HL153" s="108"/>
      <c r="HM153" s="108"/>
      <c r="HN153" s="108"/>
      <c r="HO153" s="108"/>
      <c r="HP153" s="108"/>
      <c r="HQ153" s="108"/>
      <c r="HR153" s="108"/>
      <c r="HS153" s="108"/>
      <c r="HT153" s="108"/>
      <c r="HU153" s="108"/>
      <c r="HV153" s="108"/>
      <c r="HW153" s="108"/>
      <c r="HX153" s="108"/>
      <c r="HY153" s="108"/>
      <c r="HZ153" s="108"/>
      <c r="IA153" s="108"/>
      <c r="IB153" s="108"/>
      <c r="IC153" s="108"/>
      <c r="ID153" s="108"/>
      <c r="IE153" s="108"/>
      <c r="IF153" s="108"/>
      <c r="IG153" s="108"/>
      <c r="IH153" s="108"/>
      <c r="II153" s="108"/>
      <c r="IJ153" s="108"/>
      <c r="IK153" s="108"/>
      <c r="IL153" s="108"/>
      <c r="IM153" s="108"/>
      <c r="IN153" s="108"/>
      <c r="IO153" s="108"/>
      <c r="IP153" s="108"/>
      <c r="IQ153" s="108"/>
      <c r="IR153" s="108"/>
      <c r="IS153" s="108"/>
      <c r="IT153" s="108"/>
      <c r="IU153" s="108"/>
      <c r="IV153" s="108"/>
      <c r="IW153" s="108"/>
      <c r="IX153" s="108"/>
      <c r="IY153" s="108"/>
    </row>
    <row r="154" spans="1:259" s="111" customFormat="1" ht="20.100000000000001" customHeight="1">
      <c r="A154" s="27" t="s">
        <v>384</v>
      </c>
      <c r="B154" s="27" t="s">
        <v>385</v>
      </c>
      <c r="C154" s="30">
        <v>159</v>
      </c>
      <c r="D154" s="27" t="s">
        <v>308</v>
      </c>
      <c r="E154" s="33">
        <v>2300</v>
      </c>
      <c r="F154" s="36">
        <f t="shared" ref="F154:F161" si="19">E154*C154</f>
        <v>365700</v>
      </c>
      <c r="G154" s="33"/>
      <c r="H154" s="33"/>
      <c r="I154" s="33"/>
      <c r="J154" s="33"/>
      <c r="K154" s="28">
        <f t="shared" si="14"/>
        <v>2300</v>
      </c>
      <c r="L154" s="26">
        <f t="shared" ref="L154:L162" si="20">+INT(F154+H154+J154)</f>
        <v>365700</v>
      </c>
      <c r="M154" s="53" t="s">
        <v>30</v>
      </c>
      <c r="N154" s="447">
        <f t="shared" ref="N154:N161" si="21">ROUND(L154/$K$6,4)</f>
        <v>1.5E-3</v>
      </c>
      <c r="O154" s="54"/>
      <c r="P154" s="53"/>
      <c r="Q154" s="107"/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8"/>
      <c r="AV154" s="108"/>
      <c r="AW154" s="108"/>
      <c r="AX154" s="108"/>
      <c r="AY154" s="108"/>
      <c r="AZ154" s="108"/>
      <c r="BA154" s="108"/>
      <c r="BB154" s="108"/>
      <c r="BC154" s="108"/>
      <c r="BD154" s="108"/>
      <c r="BE154" s="108"/>
      <c r="BF154" s="108"/>
      <c r="BG154" s="108"/>
      <c r="BH154" s="108"/>
      <c r="BI154" s="108"/>
      <c r="BJ154" s="108"/>
      <c r="BK154" s="108"/>
      <c r="BL154" s="108"/>
      <c r="BM154" s="108"/>
      <c r="BN154" s="108"/>
      <c r="BO154" s="108"/>
      <c r="BP154" s="108"/>
      <c r="BQ154" s="108"/>
      <c r="BR154" s="108"/>
      <c r="BS154" s="108"/>
      <c r="BT154" s="108"/>
      <c r="BU154" s="108"/>
      <c r="BV154" s="108"/>
      <c r="BW154" s="108"/>
      <c r="BX154" s="108"/>
      <c r="BY154" s="108"/>
      <c r="BZ154" s="108"/>
      <c r="CA154" s="108"/>
      <c r="CB154" s="108"/>
      <c r="CC154" s="108"/>
      <c r="CD154" s="108"/>
      <c r="CE154" s="108"/>
      <c r="CF154" s="108"/>
      <c r="CG154" s="108"/>
      <c r="CH154" s="108"/>
      <c r="CI154" s="108"/>
      <c r="CJ154" s="108"/>
      <c r="CK154" s="108"/>
      <c r="CL154" s="108"/>
      <c r="CM154" s="108"/>
      <c r="CN154" s="108"/>
      <c r="CO154" s="108"/>
      <c r="CP154" s="108"/>
      <c r="CQ154" s="108"/>
      <c r="CR154" s="108"/>
      <c r="CS154" s="108"/>
      <c r="CT154" s="108"/>
      <c r="CU154" s="108"/>
      <c r="CV154" s="108"/>
      <c r="CW154" s="108"/>
      <c r="CX154" s="108"/>
      <c r="CY154" s="108"/>
      <c r="CZ154" s="108"/>
      <c r="DA154" s="108"/>
      <c r="DB154" s="108"/>
      <c r="DC154" s="108"/>
      <c r="DD154" s="108"/>
      <c r="DE154" s="108"/>
      <c r="DF154" s="108"/>
      <c r="DG154" s="108"/>
      <c r="DH154" s="108"/>
      <c r="DI154" s="108"/>
      <c r="DJ154" s="108"/>
      <c r="DK154" s="108"/>
      <c r="DL154" s="108"/>
      <c r="DM154" s="108"/>
      <c r="DN154" s="108"/>
      <c r="DO154" s="108"/>
      <c r="DP154" s="108"/>
      <c r="DQ154" s="108"/>
      <c r="DR154" s="108"/>
      <c r="DS154" s="108"/>
      <c r="DT154" s="108"/>
      <c r="DU154" s="108"/>
      <c r="DV154" s="108"/>
      <c r="DW154" s="108"/>
      <c r="DX154" s="108"/>
      <c r="DY154" s="108"/>
      <c r="DZ154" s="108"/>
      <c r="EA154" s="108"/>
      <c r="EB154" s="108"/>
      <c r="EC154" s="108"/>
      <c r="ED154" s="108"/>
      <c r="EE154" s="108"/>
      <c r="EF154" s="108"/>
      <c r="EG154" s="108"/>
      <c r="EH154" s="108"/>
      <c r="EI154" s="108"/>
      <c r="EJ154" s="108"/>
      <c r="EK154" s="108"/>
      <c r="EL154" s="108"/>
      <c r="EM154" s="108"/>
      <c r="EN154" s="108"/>
      <c r="EO154" s="108"/>
      <c r="EP154" s="108"/>
      <c r="EQ154" s="108"/>
      <c r="ER154" s="108"/>
      <c r="ES154" s="108"/>
      <c r="ET154" s="108"/>
      <c r="EU154" s="108"/>
      <c r="EV154" s="108"/>
      <c r="EW154" s="108"/>
      <c r="EX154" s="108"/>
      <c r="EY154" s="108"/>
      <c r="EZ154" s="108"/>
      <c r="FA154" s="108"/>
      <c r="FB154" s="108"/>
      <c r="FC154" s="108"/>
      <c r="FD154" s="108"/>
      <c r="FE154" s="108"/>
      <c r="FF154" s="108"/>
      <c r="FG154" s="108"/>
      <c r="FH154" s="108"/>
      <c r="FI154" s="108"/>
      <c r="FJ154" s="108"/>
      <c r="FK154" s="108"/>
      <c r="FL154" s="108"/>
      <c r="FM154" s="108"/>
      <c r="FN154" s="108"/>
      <c r="FO154" s="108"/>
      <c r="FP154" s="108"/>
      <c r="FQ154" s="108"/>
      <c r="FR154" s="108"/>
      <c r="FS154" s="108"/>
      <c r="FT154" s="108"/>
      <c r="FU154" s="108"/>
      <c r="FV154" s="108"/>
      <c r="FW154" s="108"/>
      <c r="FX154" s="108"/>
      <c r="FY154" s="108"/>
      <c r="FZ154" s="108"/>
      <c r="GA154" s="108"/>
      <c r="GB154" s="108"/>
      <c r="GC154" s="108"/>
      <c r="GD154" s="108"/>
      <c r="GE154" s="108"/>
      <c r="GF154" s="108"/>
      <c r="GG154" s="108"/>
      <c r="GH154" s="108"/>
      <c r="GI154" s="108"/>
      <c r="GJ154" s="108"/>
      <c r="GK154" s="108"/>
      <c r="GL154" s="108"/>
      <c r="GM154" s="108"/>
      <c r="GN154" s="108"/>
      <c r="GO154" s="108"/>
      <c r="GP154" s="108"/>
      <c r="GQ154" s="108"/>
      <c r="GR154" s="108"/>
      <c r="GS154" s="108"/>
      <c r="GT154" s="108"/>
      <c r="GU154" s="108"/>
      <c r="GV154" s="108"/>
      <c r="GW154" s="108"/>
      <c r="GX154" s="108"/>
      <c r="GY154" s="108"/>
      <c r="GZ154" s="108"/>
      <c r="HA154" s="108"/>
      <c r="HB154" s="108"/>
      <c r="HC154" s="108"/>
      <c r="HD154" s="108"/>
      <c r="HE154" s="108"/>
      <c r="HF154" s="108"/>
      <c r="HG154" s="108"/>
      <c r="HH154" s="108"/>
      <c r="HI154" s="108"/>
      <c r="HJ154" s="108"/>
      <c r="HK154" s="108"/>
      <c r="HL154" s="108"/>
      <c r="HM154" s="108"/>
      <c r="HN154" s="108"/>
      <c r="HO154" s="108"/>
      <c r="HP154" s="108"/>
      <c r="HQ154" s="108"/>
      <c r="HR154" s="108"/>
      <c r="HS154" s="108"/>
      <c r="HT154" s="108"/>
      <c r="HU154" s="108"/>
      <c r="HV154" s="108"/>
      <c r="HW154" s="108"/>
      <c r="HX154" s="108"/>
      <c r="HY154" s="108"/>
      <c r="HZ154" s="108"/>
      <c r="IA154" s="108"/>
      <c r="IB154" s="108"/>
      <c r="IC154" s="108"/>
      <c r="ID154" s="108"/>
      <c r="IE154" s="108"/>
      <c r="IF154" s="108"/>
      <c r="IG154" s="108"/>
      <c r="IH154" s="108"/>
      <c r="II154" s="108"/>
      <c r="IJ154" s="108"/>
      <c r="IK154" s="108"/>
      <c r="IL154" s="108"/>
      <c r="IM154" s="108"/>
      <c r="IN154" s="108"/>
      <c r="IO154" s="108"/>
      <c r="IP154" s="108"/>
      <c r="IQ154" s="108"/>
      <c r="IR154" s="108"/>
      <c r="IS154" s="108"/>
      <c r="IT154" s="108"/>
      <c r="IU154" s="108"/>
      <c r="IV154" s="108"/>
      <c r="IW154" s="108"/>
      <c r="IX154" s="108"/>
      <c r="IY154" s="108"/>
    </row>
    <row r="155" spans="1:259" s="111" customFormat="1" ht="20.100000000000001" customHeight="1">
      <c r="A155" s="27" t="s">
        <v>113</v>
      </c>
      <c r="B155" s="27" t="s">
        <v>112</v>
      </c>
      <c r="C155" s="30">
        <v>136</v>
      </c>
      <c r="D155" s="27" t="s">
        <v>355</v>
      </c>
      <c r="E155" s="33">
        <v>1100</v>
      </c>
      <c r="F155" s="26">
        <f t="shared" si="19"/>
        <v>149600</v>
      </c>
      <c r="G155" s="33"/>
      <c r="H155" s="33"/>
      <c r="I155" s="33"/>
      <c r="J155" s="33"/>
      <c r="K155" s="28">
        <f t="shared" si="14"/>
        <v>1100</v>
      </c>
      <c r="L155" s="26">
        <f t="shared" si="20"/>
        <v>149600</v>
      </c>
      <c r="M155" s="53" t="s">
        <v>30</v>
      </c>
      <c r="N155" s="447">
        <f t="shared" si="21"/>
        <v>5.9999999999999995E-4</v>
      </c>
      <c r="O155" s="54"/>
      <c r="P155" s="53"/>
      <c r="Q155" s="107"/>
      <c r="R155" s="108"/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  <c r="AN155" s="108"/>
      <c r="AO155" s="108"/>
      <c r="AP155" s="108"/>
      <c r="AQ155" s="108"/>
      <c r="AR155" s="108"/>
      <c r="AS155" s="108"/>
      <c r="AT155" s="108"/>
      <c r="AU155" s="108"/>
      <c r="AV155" s="108"/>
      <c r="AW155" s="108"/>
      <c r="AX155" s="108"/>
      <c r="AY155" s="108"/>
      <c r="AZ155" s="108"/>
      <c r="BA155" s="108"/>
      <c r="BB155" s="108"/>
      <c r="BC155" s="108"/>
      <c r="BD155" s="108"/>
      <c r="BE155" s="108"/>
      <c r="BF155" s="108"/>
      <c r="BG155" s="108"/>
      <c r="BH155" s="108"/>
      <c r="BI155" s="108"/>
      <c r="BJ155" s="108"/>
      <c r="BK155" s="108"/>
      <c r="BL155" s="108"/>
      <c r="BM155" s="108"/>
      <c r="BN155" s="108"/>
      <c r="BO155" s="108"/>
      <c r="BP155" s="108"/>
      <c r="BQ155" s="108"/>
      <c r="BR155" s="108"/>
      <c r="BS155" s="108"/>
      <c r="BT155" s="108"/>
      <c r="BU155" s="108"/>
      <c r="BV155" s="108"/>
      <c r="BW155" s="108"/>
      <c r="BX155" s="108"/>
      <c r="BY155" s="108"/>
      <c r="BZ155" s="108"/>
      <c r="CA155" s="108"/>
      <c r="CB155" s="108"/>
      <c r="CC155" s="108"/>
      <c r="CD155" s="108"/>
      <c r="CE155" s="108"/>
      <c r="CF155" s="108"/>
      <c r="CG155" s="108"/>
      <c r="CH155" s="108"/>
      <c r="CI155" s="108"/>
      <c r="CJ155" s="108"/>
      <c r="CK155" s="108"/>
      <c r="CL155" s="108"/>
      <c r="CM155" s="108"/>
      <c r="CN155" s="108"/>
      <c r="CO155" s="108"/>
      <c r="CP155" s="108"/>
      <c r="CQ155" s="108"/>
      <c r="CR155" s="108"/>
      <c r="CS155" s="108"/>
      <c r="CT155" s="108"/>
      <c r="CU155" s="108"/>
      <c r="CV155" s="108"/>
      <c r="CW155" s="108"/>
      <c r="CX155" s="108"/>
      <c r="CY155" s="108"/>
      <c r="CZ155" s="108"/>
      <c r="DA155" s="108"/>
      <c r="DB155" s="108"/>
      <c r="DC155" s="108"/>
      <c r="DD155" s="108"/>
      <c r="DE155" s="108"/>
      <c r="DF155" s="108"/>
      <c r="DG155" s="108"/>
      <c r="DH155" s="108"/>
      <c r="DI155" s="108"/>
      <c r="DJ155" s="108"/>
      <c r="DK155" s="108"/>
      <c r="DL155" s="108"/>
      <c r="DM155" s="108"/>
      <c r="DN155" s="108"/>
      <c r="DO155" s="108"/>
      <c r="DP155" s="108"/>
      <c r="DQ155" s="108"/>
      <c r="DR155" s="108"/>
      <c r="DS155" s="108"/>
      <c r="DT155" s="108"/>
      <c r="DU155" s="108"/>
      <c r="DV155" s="108"/>
      <c r="DW155" s="108"/>
      <c r="DX155" s="108"/>
      <c r="DY155" s="108"/>
      <c r="DZ155" s="108"/>
      <c r="EA155" s="108"/>
      <c r="EB155" s="108"/>
      <c r="EC155" s="108"/>
      <c r="ED155" s="108"/>
      <c r="EE155" s="108"/>
      <c r="EF155" s="108"/>
      <c r="EG155" s="108"/>
      <c r="EH155" s="108"/>
      <c r="EI155" s="108"/>
      <c r="EJ155" s="108"/>
      <c r="EK155" s="108"/>
      <c r="EL155" s="108"/>
      <c r="EM155" s="108"/>
      <c r="EN155" s="108"/>
      <c r="EO155" s="108"/>
      <c r="EP155" s="108"/>
      <c r="EQ155" s="108"/>
      <c r="ER155" s="108"/>
      <c r="ES155" s="108"/>
      <c r="ET155" s="108"/>
      <c r="EU155" s="108"/>
      <c r="EV155" s="108"/>
      <c r="EW155" s="108"/>
      <c r="EX155" s="108"/>
      <c r="EY155" s="108"/>
      <c r="EZ155" s="108"/>
      <c r="FA155" s="108"/>
      <c r="FB155" s="108"/>
      <c r="FC155" s="108"/>
      <c r="FD155" s="108"/>
      <c r="FE155" s="108"/>
      <c r="FF155" s="108"/>
      <c r="FG155" s="108"/>
      <c r="FH155" s="108"/>
      <c r="FI155" s="108"/>
      <c r="FJ155" s="108"/>
      <c r="FK155" s="108"/>
      <c r="FL155" s="108"/>
      <c r="FM155" s="108"/>
      <c r="FN155" s="108"/>
      <c r="FO155" s="108"/>
      <c r="FP155" s="108"/>
      <c r="FQ155" s="108"/>
      <c r="FR155" s="108"/>
      <c r="FS155" s="108"/>
      <c r="FT155" s="108"/>
      <c r="FU155" s="108"/>
      <c r="FV155" s="108"/>
      <c r="FW155" s="108"/>
      <c r="FX155" s="108"/>
      <c r="FY155" s="108"/>
      <c r="FZ155" s="108"/>
      <c r="GA155" s="108"/>
      <c r="GB155" s="108"/>
      <c r="GC155" s="108"/>
      <c r="GD155" s="108"/>
      <c r="GE155" s="108"/>
      <c r="GF155" s="108"/>
      <c r="GG155" s="108"/>
      <c r="GH155" s="108"/>
      <c r="GI155" s="108"/>
      <c r="GJ155" s="108"/>
      <c r="GK155" s="108"/>
      <c r="GL155" s="108"/>
      <c r="GM155" s="108"/>
      <c r="GN155" s="108"/>
      <c r="GO155" s="108"/>
      <c r="GP155" s="108"/>
      <c r="GQ155" s="108"/>
      <c r="GR155" s="108"/>
      <c r="GS155" s="108"/>
      <c r="GT155" s="108"/>
      <c r="GU155" s="108"/>
      <c r="GV155" s="108"/>
      <c r="GW155" s="108"/>
      <c r="GX155" s="108"/>
      <c r="GY155" s="108"/>
      <c r="GZ155" s="108"/>
      <c r="HA155" s="108"/>
      <c r="HB155" s="108"/>
      <c r="HC155" s="108"/>
      <c r="HD155" s="108"/>
      <c r="HE155" s="108"/>
      <c r="HF155" s="108"/>
      <c r="HG155" s="108"/>
      <c r="HH155" s="108"/>
      <c r="HI155" s="108"/>
      <c r="HJ155" s="108"/>
      <c r="HK155" s="108"/>
      <c r="HL155" s="108"/>
      <c r="HM155" s="108"/>
      <c r="HN155" s="108"/>
      <c r="HO155" s="108"/>
      <c r="HP155" s="108"/>
      <c r="HQ155" s="108"/>
      <c r="HR155" s="108"/>
      <c r="HS155" s="108"/>
      <c r="HT155" s="108"/>
      <c r="HU155" s="108"/>
      <c r="HV155" s="108"/>
      <c r="HW155" s="108"/>
      <c r="HX155" s="108"/>
      <c r="HY155" s="108"/>
      <c r="HZ155" s="108"/>
      <c r="IA155" s="108"/>
      <c r="IB155" s="108"/>
      <c r="IC155" s="108"/>
      <c r="ID155" s="108"/>
      <c r="IE155" s="108"/>
      <c r="IF155" s="108"/>
      <c r="IG155" s="108"/>
      <c r="IH155" s="108"/>
      <c r="II155" s="108"/>
      <c r="IJ155" s="108"/>
      <c r="IK155" s="108"/>
      <c r="IL155" s="108"/>
      <c r="IM155" s="108"/>
      <c r="IN155" s="108"/>
      <c r="IO155" s="108"/>
      <c r="IP155" s="108"/>
      <c r="IQ155" s="108"/>
      <c r="IR155" s="108"/>
      <c r="IS155" s="108"/>
      <c r="IT155" s="108"/>
      <c r="IU155" s="108"/>
      <c r="IV155" s="108"/>
      <c r="IW155" s="108"/>
      <c r="IX155" s="108"/>
      <c r="IY155" s="108"/>
    </row>
    <row r="156" spans="1:259" s="111" customFormat="1" ht="20.100000000000001" customHeight="1">
      <c r="A156" s="27" t="s">
        <v>386</v>
      </c>
      <c r="B156" s="27" t="s">
        <v>387</v>
      </c>
      <c r="C156" s="30">
        <v>56</v>
      </c>
      <c r="D156" s="27" t="s">
        <v>42</v>
      </c>
      <c r="E156" s="33">
        <v>750</v>
      </c>
      <c r="F156" s="26">
        <f t="shared" si="19"/>
        <v>42000</v>
      </c>
      <c r="G156" s="33"/>
      <c r="H156" s="33"/>
      <c r="I156" s="33"/>
      <c r="J156" s="33"/>
      <c r="K156" s="28">
        <f t="shared" si="14"/>
        <v>750</v>
      </c>
      <c r="L156" s="26">
        <f t="shared" si="20"/>
        <v>42000</v>
      </c>
      <c r="M156" s="53" t="s">
        <v>30</v>
      </c>
      <c r="N156" s="447">
        <f t="shared" si="21"/>
        <v>2.0000000000000001E-4</v>
      </c>
      <c r="O156" s="54"/>
      <c r="P156" s="53"/>
      <c r="Q156" s="107"/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  <c r="AN156" s="108"/>
      <c r="AO156" s="108"/>
      <c r="AP156" s="108"/>
      <c r="AQ156" s="108"/>
      <c r="AR156" s="108"/>
      <c r="AS156" s="108"/>
      <c r="AT156" s="108"/>
      <c r="AU156" s="108"/>
      <c r="AV156" s="108"/>
      <c r="AW156" s="108"/>
      <c r="AX156" s="108"/>
      <c r="AY156" s="108"/>
      <c r="AZ156" s="108"/>
      <c r="BA156" s="108"/>
      <c r="BB156" s="108"/>
      <c r="BC156" s="108"/>
      <c r="BD156" s="108"/>
      <c r="BE156" s="108"/>
      <c r="BF156" s="108"/>
      <c r="BG156" s="108"/>
      <c r="BH156" s="108"/>
      <c r="BI156" s="108"/>
      <c r="BJ156" s="108"/>
      <c r="BK156" s="108"/>
      <c r="BL156" s="108"/>
      <c r="BM156" s="108"/>
      <c r="BN156" s="108"/>
      <c r="BO156" s="108"/>
      <c r="BP156" s="108"/>
      <c r="BQ156" s="108"/>
      <c r="BR156" s="108"/>
      <c r="BS156" s="108"/>
      <c r="BT156" s="108"/>
      <c r="BU156" s="108"/>
      <c r="BV156" s="108"/>
      <c r="BW156" s="108"/>
      <c r="BX156" s="108"/>
      <c r="BY156" s="108"/>
      <c r="BZ156" s="108"/>
      <c r="CA156" s="108"/>
      <c r="CB156" s="108"/>
      <c r="CC156" s="108"/>
      <c r="CD156" s="108"/>
      <c r="CE156" s="108"/>
      <c r="CF156" s="108"/>
      <c r="CG156" s="108"/>
      <c r="CH156" s="108"/>
      <c r="CI156" s="108"/>
      <c r="CJ156" s="108"/>
      <c r="CK156" s="108"/>
      <c r="CL156" s="108"/>
      <c r="CM156" s="108"/>
      <c r="CN156" s="108"/>
      <c r="CO156" s="108"/>
      <c r="CP156" s="108"/>
      <c r="CQ156" s="108"/>
      <c r="CR156" s="108"/>
      <c r="CS156" s="108"/>
      <c r="CT156" s="108"/>
      <c r="CU156" s="108"/>
      <c r="CV156" s="108"/>
      <c r="CW156" s="108"/>
      <c r="CX156" s="108"/>
      <c r="CY156" s="108"/>
      <c r="CZ156" s="108"/>
      <c r="DA156" s="108"/>
      <c r="DB156" s="108"/>
      <c r="DC156" s="108"/>
      <c r="DD156" s="108"/>
      <c r="DE156" s="108"/>
      <c r="DF156" s="108"/>
      <c r="DG156" s="108"/>
      <c r="DH156" s="108"/>
      <c r="DI156" s="108"/>
      <c r="DJ156" s="108"/>
      <c r="DK156" s="108"/>
      <c r="DL156" s="108"/>
      <c r="DM156" s="108"/>
      <c r="DN156" s="108"/>
      <c r="DO156" s="108"/>
      <c r="DP156" s="108"/>
      <c r="DQ156" s="108"/>
      <c r="DR156" s="108"/>
      <c r="DS156" s="108"/>
      <c r="DT156" s="108"/>
      <c r="DU156" s="108"/>
      <c r="DV156" s="108"/>
      <c r="DW156" s="108"/>
      <c r="DX156" s="108"/>
      <c r="DY156" s="108"/>
      <c r="DZ156" s="108"/>
      <c r="EA156" s="108"/>
      <c r="EB156" s="108"/>
      <c r="EC156" s="108"/>
      <c r="ED156" s="108"/>
      <c r="EE156" s="108"/>
      <c r="EF156" s="108"/>
      <c r="EG156" s="108"/>
      <c r="EH156" s="108"/>
      <c r="EI156" s="108"/>
      <c r="EJ156" s="108"/>
      <c r="EK156" s="108"/>
      <c r="EL156" s="108"/>
      <c r="EM156" s="108"/>
      <c r="EN156" s="108"/>
      <c r="EO156" s="108"/>
      <c r="EP156" s="108"/>
      <c r="EQ156" s="108"/>
      <c r="ER156" s="108"/>
      <c r="ES156" s="108"/>
      <c r="ET156" s="108"/>
      <c r="EU156" s="108"/>
      <c r="EV156" s="108"/>
      <c r="EW156" s="108"/>
      <c r="EX156" s="108"/>
      <c r="EY156" s="108"/>
      <c r="EZ156" s="108"/>
      <c r="FA156" s="108"/>
      <c r="FB156" s="108"/>
      <c r="FC156" s="108"/>
      <c r="FD156" s="108"/>
      <c r="FE156" s="108"/>
      <c r="FF156" s="108"/>
      <c r="FG156" s="108"/>
      <c r="FH156" s="108"/>
      <c r="FI156" s="108"/>
      <c r="FJ156" s="108"/>
      <c r="FK156" s="108"/>
      <c r="FL156" s="108"/>
      <c r="FM156" s="108"/>
      <c r="FN156" s="108"/>
      <c r="FO156" s="108"/>
      <c r="FP156" s="108"/>
      <c r="FQ156" s="108"/>
      <c r="FR156" s="108"/>
      <c r="FS156" s="108"/>
      <c r="FT156" s="108"/>
      <c r="FU156" s="108"/>
      <c r="FV156" s="108"/>
      <c r="FW156" s="108"/>
      <c r="FX156" s="108"/>
      <c r="FY156" s="108"/>
      <c r="FZ156" s="108"/>
      <c r="GA156" s="108"/>
      <c r="GB156" s="108"/>
      <c r="GC156" s="108"/>
      <c r="GD156" s="108"/>
      <c r="GE156" s="108"/>
      <c r="GF156" s="108"/>
      <c r="GG156" s="108"/>
      <c r="GH156" s="108"/>
      <c r="GI156" s="108"/>
      <c r="GJ156" s="108"/>
      <c r="GK156" s="108"/>
      <c r="GL156" s="108"/>
      <c r="GM156" s="108"/>
      <c r="GN156" s="108"/>
      <c r="GO156" s="108"/>
      <c r="GP156" s="108"/>
      <c r="GQ156" s="108"/>
      <c r="GR156" s="108"/>
      <c r="GS156" s="108"/>
      <c r="GT156" s="108"/>
      <c r="GU156" s="108"/>
      <c r="GV156" s="108"/>
      <c r="GW156" s="108"/>
      <c r="GX156" s="108"/>
      <c r="GY156" s="108"/>
      <c r="GZ156" s="108"/>
      <c r="HA156" s="108"/>
      <c r="HB156" s="108"/>
      <c r="HC156" s="108"/>
      <c r="HD156" s="108"/>
      <c r="HE156" s="108"/>
      <c r="HF156" s="108"/>
      <c r="HG156" s="108"/>
      <c r="HH156" s="108"/>
      <c r="HI156" s="108"/>
      <c r="HJ156" s="108"/>
      <c r="HK156" s="108"/>
      <c r="HL156" s="108"/>
      <c r="HM156" s="108"/>
      <c r="HN156" s="108"/>
      <c r="HO156" s="108"/>
      <c r="HP156" s="108"/>
      <c r="HQ156" s="108"/>
      <c r="HR156" s="108"/>
      <c r="HS156" s="108"/>
      <c r="HT156" s="108"/>
      <c r="HU156" s="108"/>
      <c r="HV156" s="108"/>
      <c r="HW156" s="108"/>
      <c r="HX156" s="108"/>
      <c r="HY156" s="108"/>
      <c r="HZ156" s="108"/>
      <c r="IA156" s="108"/>
      <c r="IB156" s="108"/>
      <c r="IC156" s="108"/>
      <c r="ID156" s="108"/>
      <c r="IE156" s="108"/>
      <c r="IF156" s="108"/>
      <c r="IG156" s="108"/>
      <c r="IH156" s="108"/>
      <c r="II156" s="108"/>
      <c r="IJ156" s="108"/>
      <c r="IK156" s="108"/>
      <c r="IL156" s="108"/>
      <c r="IM156" s="108"/>
      <c r="IN156" s="108"/>
      <c r="IO156" s="108"/>
      <c r="IP156" s="108"/>
      <c r="IQ156" s="108"/>
      <c r="IR156" s="108"/>
      <c r="IS156" s="108"/>
      <c r="IT156" s="108"/>
      <c r="IU156" s="108"/>
      <c r="IV156" s="108"/>
      <c r="IW156" s="108"/>
      <c r="IX156" s="108"/>
      <c r="IY156" s="108"/>
    </row>
    <row r="157" spans="1:259" s="111" customFormat="1" ht="20.100000000000001" customHeight="1">
      <c r="A157" s="27" t="s">
        <v>388</v>
      </c>
      <c r="B157" s="27" t="s">
        <v>389</v>
      </c>
      <c r="C157" s="30">
        <v>16</v>
      </c>
      <c r="D157" s="27" t="s">
        <v>42</v>
      </c>
      <c r="E157" s="33">
        <v>550</v>
      </c>
      <c r="F157" s="26">
        <f t="shared" si="19"/>
        <v>8800</v>
      </c>
      <c r="G157" s="33"/>
      <c r="H157" s="33"/>
      <c r="I157" s="33"/>
      <c r="J157" s="33"/>
      <c r="K157" s="28">
        <f t="shared" si="14"/>
        <v>550</v>
      </c>
      <c r="L157" s="26">
        <f t="shared" si="20"/>
        <v>8800</v>
      </c>
      <c r="M157" s="53" t="s">
        <v>30</v>
      </c>
      <c r="N157" s="447">
        <f t="shared" si="21"/>
        <v>0</v>
      </c>
      <c r="O157" s="54"/>
      <c r="P157" s="53"/>
      <c r="Q157" s="107"/>
      <c r="R157" s="108"/>
      <c r="S157" s="108"/>
      <c r="T157" s="108"/>
      <c r="U157" s="108"/>
      <c r="V157" s="108"/>
      <c r="W157" s="108"/>
      <c r="X157" s="108"/>
      <c r="Y157" s="108"/>
      <c r="Z157" s="108"/>
      <c r="AA157" s="108"/>
      <c r="AB157" s="108"/>
      <c r="AC157" s="108"/>
      <c r="AD157" s="108"/>
      <c r="AE157" s="108"/>
      <c r="AF157" s="108"/>
      <c r="AG157" s="108"/>
      <c r="AH157" s="108"/>
      <c r="AI157" s="108"/>
      <c r="AJ157" s="108"/>
      <c r="AK157" s="108"/>
      <c r="AL157" s="108"/>
      <c r="AM157" s="108"/>
      <c r="AN157" s="108"/>
      <c r="AO157" s="108"/>
      <c r="AP157" s="108"/>
      <c r="AQ157" s="108"/>
      <c r="AR157" s="108"/>
      <c r="AS157" s="108"/>
      <c r="AT157" s="108"/>
      <c r="AU157" s="108"/>
      <c r="AV157" s="108"/>
      <c r="AW157" s="108"/>
      <c r="AX157" s="108"/>
      <c r="AY157" s="108"/>
      <c r="AZ157" s="108"/>
      <c r="BA157" s="108"/>
      <c r="BB157" s="108"/>
      <c r="BC157" s="108"/>
      <c r="BD157" s="108"/>
      <c r="BE157" s="108"/>
      <c r="BF157" s="108"/>
      <c r="BG157" s="108"/>
      <c r="BH157" s="108"/>
      <c r="BI157" s="108"/>
      <c r="BJ157" s="108"/>
      <c r="BK157" s="108"/>
      <c r="BL157" s="108"/>
      <c r="BM157" s="108"/>
      <c r="BN157" s="108"/>
      <c r="BO157" s="108"/>
      <c r="BP157" s="108"/>
      <c r="BQ157" s="108"/>
      <c r="BR157" s="108"/>
      <c r="BS157" s="108"/>
      <c r="BT157" s="108"/>
      <c r="BU157" s="108"/>
      <c r="BV157" s="108"/>
      <c r="BW157" s="108"/>
      <c r="BX157" s="108"/>
      <c r="BY157" s="108"/>
      <c r="BZ157" s="108"/>
      <c r="CA157" s="108"/>
      <c r="CB157" s="108"/>
      <c r="CC157" s="108"/>
      <c r="CD157" s="108"/>
      <c r="CE157" s="108"/>
      <c r="CF157" s="108"/>
      <c r="CG157" s="108"/>
      <c r="CH157" s="108"/>
      <c r="CI157" s="108"/>
      <c r="CJ157" s="108"/>
      <c r="CK157" s="108"/>
      <c r="CL157" s="108"/>
      <c r="CM157" s="108"/>
      <c r="CN157" s="108"/>
      <c r="CO157" s="108"/>
      <c r="CP157" s="108"/>
      <c r="CQ157" s="108"/>
      <c r="CR157" s="108"/>
      <c r="CS157" s="108"/>
      <c r="CT157" s="108"/>
      <c r="CU157" s="108"/>
      <c r="CV157" s="108"/>
      <c r="CW157" s="108"/>
      <c r="CX157" s="108"/>
      <c r="CY157" s="108"/>
      <c r="CZ157" s="108"/>
      <c r="DA157" s="108"/>
      <c r="DB157" s="108"/>
      <c r="DC157" s="108"/>
      <c r="DD157" s="108"/>
      <c r="DE157" s="108"/>
      <c r="DF157" s="108"/>
      <c r="DG157" s="108"/>
      <c r="DH157" s="108"/>
      <c r="DI157" s="108"/>
      <c r="DJ157" s="108"/>
      <c r="DK157" s="108"/>
      <c r="DL157" s="108"/>
      <c r="DM157" s="108"/>
      <c r="DN157" s="108"/>
      <c r="DO157" s="108"/>
      <c r="DP157" s="108"/>
      <c r="DQ157" s="108"/>
      <c r="DR157" s="108"/>
      <c r="DS157" s="108"/>
      <c r="DT157" s="108"/>
      <c r="DU157" s="108"/>
      <c r="DV157" s="108"/>
      <c r="DW157" s="108"/>
      <c r="DX157" s="108"/>
      <c r="DY157" s="108"/>
      <c r="DZ157" s="108"/>
      <c r="EA157" s="108"/>
      <c r="EB157" s="108"/>
      <c r="EC157" s="108"/>
      <c r="ED157" s="108"/>
      <c r="EE157" s="108"/>
      <c r="EF157" s="108"/>
      <c r="EG157" s="108"/>
      <c r="EH157" s="108"/>
      <c r="EI157" s="108"/>
      <c r="EJ157" s="108"/>
      <c r="EK157" s="108"/>
      <c r="EL157" s="108"/>
      <c r="EM157" s="108"/>
      <c r="EN157" s="108"/>
      <c r="EO157" s="108"/>
      <c r="EP157" s="108"/>
      <c r="EQ157" s="108"/>
      <c r="ER157" s="108"/>
      <c r="ES157" s="108"/>
      <c r="ET157" s="108"/>
      <c r="EU157" s="108"/>
      <c r="EV157" s="108"/>
      <c r="EW157" s="108"/>
      <c r="EX157" s="108"/>
      <c r="EY157" s="108"/>
      <c r="EZ157" s="108"/>
      <c r="FA157" s="108"/>
      <c r="FB157" s="108"/>
      <c r="FC157" s="108"/>
      <c r="FD157" s="108"/>
      <c r="FE157" s="108"/>
      <c r="FF157" s="108"/>
      <c r="FG157" s="108"/>
      <c r="FH157" s="108"/>
      <c r="FI157" s="108"/>
      <c r="FJ157" s="108"/>
      <c r="FK157" s="108"/>
      <c r="FL157" s="108"/>
      <c r="FM157" s="108"/>
      <c r="FN157" s="108"/>
      <c r="FO157" s="108"/>
      <c r="FP157" s="108"/>
      <c r="FQ157" s="108"/>
      <c r="FR157" s="108"/>
      <c r="FS157" s="108"/>
      <c r="FT157" s="108"/>
      <c r="FU157" s="108"/>
      <c r="FV157" s="108"/>
      <c r="FW157" s="108"/>
      <c r="FX157" s="108"/>
      <c r="FY157" s="108"/>
      <c r="FZ157" s="108"/>
      <c r="GA157" s="108"/>
      <c r="GB157" s="108"/>
      <c r="GC157" s="108"/>
      <c r="GD157" s="108"/>
      <c r="GE157" s="108"/>
      <c r="GF157" s="108"/>
      <c r="GG157" s="108"/>
      <c r="GH157" s="108"/>
      <c r="GI157" s="108"/>
      <c r="GJ157" s="108"/>
      <c r="GK157" s="108"/>
      <c r="GL157" s="108"/>
      <c r="GM157" s="108"/>
      <c r="GN157" s="108"/>
      <c r="GO157" s="108"/>
      <c r="GP157" s="108"/>
      <c r="GQ157" s="108"/>
      <c r="GR157" s="108"/>
      <c r="GS157" s="108"/>
      <c r="GT157" s="108"/>
      <c r="GU157" s="108"/>
      <c r="GV157" s="108"/>
      <c r="GW157" s="108"/>
      <c r="GX157" s="108"/>
      <c r="GY157" s="108"/>
      <c r="GZ157" s="108"/>
      <c r="HA157" s="108"/>
      <c r="HB157" s="108"/>
      <c r="HC157" s="108"/>
      <c r="HD157" s="108"/>
      <c r="HE157" s="108"/>
      <c r="HF157" s="108"/>
      <c r="HG157" s="108"/>
      <c r="HH157" s="108"/>
      <c r="HI157" s="108"/>
      <c r="HJ157" s="108"/>
      <c r="HK157" s="108"/>
      <c r="HL157" s="108"/>
      <c r="HM157" s="108"/>
      <c r="HN157" s="108"/>
      <c r="HO157" s="108"/>
      <c r="HP157" s="108"/>
      <c r="HQ157" s="108"/>
      <c r="HR157" s="108"/>
      <c r="HS157" s="108"/>
      <c r="HT157" s="108"/>
      <c r="HU157" s="108"/>
      <c r="HV157" s="108"/>
      <c r="HW157" s="108"/>
      <c r="HX157" s="108"/>
      <c r="HY157" s="108"/>
      <c r="HZ157" s="108"/>
      <c r="IA157" s="108"/>
      <c r="IB157" s="108"/>
      <c r="IC157" s="108"/>
      <c r="ID157" s="108"/>
      <c r="IE157" s="108"/>
      <c r="IF157" s="108"/>
      <c r="IG157" s="108"/>
      <c r="IH157" s="108"/>
      <c r="II157" s="108"/>
      <c r="IJ157" s="108"/>
      <c r="IK157" s="108"/>
      <c r="IL157" s="108"/>
      <c r="IM157" s="108"/>
      <c r="IN157" s="108"/>
      <c r="IO157" s="108"/>
      <c r="IP157" s="108"/>
      <c r="IQ157" s="108"/>
      <c r="IR157" s="108"/>
      <c r="IS157" s="108"/>
      <c r="IT157" s="108"/>
      <c r="IU157" s="108"/>
      <c r="IV157" s="108"/>
      <c r="IW157" s="108"/>
      <c r="IX157" s="108"/>
      <c r="IY157" s="108"/>
    </row>
    <row r="158" spans="1:259" s="111" customFormat="1" ht="20.100000000000001" customHeight="1">
      <c r="A158" s="27" t="s">
        <v>390</v>
      </c>
      <c r="B158" s="27" t="s">
        <v>391</v>
      </c>
      <c r="C158" s="30">
        <v>1272</v>
      </c>
      <c r="D158" s="27" t="s">
        <v>392</v>
      </c>
      <c r="E158" s="33">
        <v>1120</v>
      </c>
      <c r="F158" s="36">
        <f t="shared" si="19"/>
        <v>1424640</v>
      </c>
      <c r="G158" s="33"/>
      <c r="H158" s="33"/>
      <c r="I158" s="33"/>
      <c r="J158" s="33"/>
      <c r="K158" s="28">
        <f t="shared" si="14"/>
        <v>1120</v>
      </c>
      <c r="L158" s="26">
        <f t="shared" si="20"/>
        <v>1424640</v>
      </c>
      <c r="M158" s="53" t="s">
        <v>30</v>
      </c>
      <c r="N158" s="447">
        <f t="shared" si="21"/>
        <v>5.7000000000000002E-3</v>
      </c>
      <c r="O158" s="54"/>
      <c r="P158" s="53"/>
      <c r="Q158" s="107"/>
      <c r="R158" s="108"/>
      <c r="S158" s="108"/>
      <c r="T158" s="108"/>
      <c r="U158" s="108"/>
      <c r="V158" s="108"/>
      <c r="W158" s="108"/>
      <c r="X158" s="108"/>
      <c r="Y158" s="108"/>
      <c r="Z158" s="108"/>
      <c r="AA158" s="108"/>
      <c r="AB158" s="108"/>
      <c r="AC158" s="108"/>
      <c r="AD158" s="108"/>
      <c r="AE158" s="108"/>
      <c r="AF158" s="108"/>
      <c r="AG158" s="108"/>
      <c r="AH158" s="108"/>
      <c r="AI158" s="108"/>
      <c r="AJ158" s="108"/>
      <c r="AK158" s="108"/>
      <c r="AL158" s="108"/>
      <c r="AM158" s="108"/>
      <c r="AN158" s="108"/>
      <c r="AO158" s="108"/>
      <c r="AP158" s="108"/>
      <c r="AQ158" s="108"/>
      <c r="AR158" s="108"/>
      <c r="AS158" s="108"/>
      <c r="AT158" s="108"/>
      <c r="AU158" s="108"/>
      <c r="AV158" s="108"/>
      <c r="AW158" s="108"/>
      <c r="AX158" s="108"/>
      <c r="AY158" s="108"/>
      <c r="AZ158" s="108"/>
      <c r="BA158" s="108"/>
      <c r="BB158" s="108"/>
      <c r="BC158" s="108"/>
      <c r="BD158" s="108"/>
      <c r="BE158" s="108"/>
      <c r="BF158" s="108"/>
      <c r="BG158" s="108"/>
      <c r="BH158" s="108"/>
      <c r="BI158" s="108"/>
      <c r="BJ158" s="108"/>
      <c r="BK158" s="108"/>
      <c r="BL158" s="108"/>
      <c r="BM158" s="108"/>
      <c r="BN158" s="108"/>
      <c r="BO158" s="108"/>
      <c r="BP158" s="108"/>
      <c r="BQ158" s="108"/>
      <c r="BR158" s="108"/>
      <c r="BS158" s="108"/>
      <c r="BT158" s="108"/>
      <c r="BU158" s="108"/>
      <c r="BV158" s="108"/>
      <c r="BW158" s="108"/>
      <c r="BX158" s="108"/>
      <c r="BY158" s="108"/>
      <c r="BZ158" s="108"/>
      <c r="CA158" s="108"/>
      <c r="CB158" s="108"/>
      <c r="CC158" s="108"/>
      <c r="CD158" s="108"/>
      <c r="CE158" s="108"/>
      <c r="CF158" s="108"/>
      <c r="CG158" s="108"/>
      <c r="CH158" s="108"/>
      <c r="CI158" s="108"/>
      <c r="CJ158" s="108"/>
      <c r="CK158" s="108"/>
      <c r="CL158" s="108"/>
      <c r="CM158" s="108"/>
      <c r="CN158" s="108"/>
      <c r="CO158" s="108"/>
      <c r="CP158" s="108"/>
      <c r="CQ158" s="108"/>
      <c r="CR158" s="108"/>
      <c r="CS158" s="108"/>
      <c r="CT158" s="108"/>
      <c r="CU158" s="108"/>
      <c r="CV158" s="108"/>
      <c r="CW158" s="108"/>
      <c r="CX158" s="108"/>
      <c r="CY158" s="108"/>
      <c r="CZ158" s="108"/>
      <c r="DA158" s="108"/>
      <c r="DB158" s="108"/>
      <c r="DC158" s="108"/>
      <c r="DD158" s="108"/>
      <c r="DE158" s="108"/>
      <c r="DF158" s="108"/>
      <c r="DG158" s="108"/>
      <c r="DH158" s="108"/>
      <c r="DI158" s="108"/>
      <c r="DJ158" s="108"/>
      <c r="DK158" s="108"/>
      <c r="DL158" s="108"/>
      <c r="DM158" s="108"/>
      <c r="DN158" s="108"/>
      <c r="DO158" s="108"/>
      <c r="DP158" s="108"/>
      <c r="DQ158" s="108"/>
      <c r="DR158" s="108"/>
      <c r="DS158" s="108"/>
      <c r="DT158" s="108"/>
      <c r="DU158" s="108"/>
      <c r="DV158" s="108"/>
      <c r="DW158" s="108"/>
      <c r="DX158" s="108"/>
      <c r="DY158" s="108"/>
      <c r="DZ158" s="108"/>
      <c r="EA158" s="108"/>
      <c r="EB158" s="108"/>
      <c r="EC158" s="108"/>
      <c r="ED158" s="108"/>
      <c r="EE158" s="108"/>
      <c r="EF158" s="108"/>
      <c r="EG158" s="108"/>
      <c r="EH158" s="108"/>
      <c r="EI158" s="108"/>
      <c r="EJ158" s="108"/>
      <c r="EK158" s="108"/>
      <c r="EL158" s="108"/>
      <c r="EM158" s="108"/>
      <c r="EN158" s="108"/>
      <c r="EO158" s="108"/>
      <c r="EP158" s="108"/>
      <c r="EQ158" s="108"/>
      <c r="ER158" s="108"/>
      <c r="ES158" s="108"/>
      <c r="ET158" s="108"/>
      <c r="EU158" s="108"/>
      <c r="EV158" s="108"/>
      <c r="EW158" s="108"/>
      <c r="EX158" s="108"/>
      <c r="EY158" s="108"/>
      <c r="EZ158" s="108"/>
      <c r="FA158" s="108"/>
      <c r="FB158" s="108"/>
      <c r="FC158" s="108"/>
      <c r="FD158" s="108"/>
      <c r="FE158" s="108"/>
      <c r="FF158" s="108"/>
      <c r="FG158" s="108"/>
      <c r="FH158" s="108"/>
      <c r="FI158" s="108"/>
      <c r="FJ158" s="108"/>
      <c r="FK158" s="108"/>
      <c r="FL158" s="108"/>
      <c r="FM158" s="108"/>
      <c r="FN158" s="108"/>
      <c r="FO158" s="108"/>
      <c r="FP158" s="108"/>
      <c r="FQ158" s="108"/>
      <c r="FR158" s="108"/>
      <c r="FS158" s="108"/>
      <c r="FT158" s="108"/>
      <c r="FU158" s="108"/>
      <c r="FV158" s="108"/>
      <c r="FW158" s="108"/>
      <c r="FX158" s="108"/>
      <c r="FY158" s="108"/>
      <c r="FZ158" s="108"/>
      <c r="GA158" s="108"/>
      <c r="GB158" s="108"/>
      <c r="GC158" s="108"/>
      <c r="GD158" s="108"/>
      <c r="GE158" s="108"/>
      <c r="GF158" s="108"/>
      <c r="GG158" s="108"/>
      <c r="GH158" s="108"/>
      <c r="GI158" s="108"/>
      <c r="GJ158" s="108"/>
      <c r="GK158" s="108"/>
      <c r="GL158" s="108"/>
      <c r="GM158" s="108"/>
      <c r="GN158" s="108"/>
      <c r="GO158" s="108"/>
      <c r="GP158" s="108"/>
      <c r="GQ158" s="108"/>
      <c r="GR158" s="108"/>
      <c r="GS158" s="108"/>
      <c r="GT158" s="108"/>
      <c r="GU158" s="108"/>
      <c r="GV158" s="108"/>
      <c r="GW158" s="108"/>
      <c r="GX158" s="108"/>
      <c r="GY158" s="108"/>
      <c r="GZ158" s="108"/>
      <c r="HA158" s="108"/>
      <c r="HB158" s="108"/>
      <c r="HC158" s="108"/>
      <c r="HD158" s="108"/>
      <c r="HE158" s="108"/>
      <c r="HF158" s="108"/>
      <c r="HG158" s="108"/>
      <c r="HH158" s="108"/>
      <c r="HI158" s="108"/>
      <c r="HJ158" s="108"/>
      <c r="HK158" s="108"/>
      <c r="HL158" s="108"/>
      <c r="HM158" s="108"/>
      <c r="HN158" s="108"/>
      <c r="HO158" s="108"/>
      <c r="HP158" s="108"/>
      <c r="HQ158" s="108"/>
      <c r="HR158" s="108"/>
      <c r="HS158" s="108"/>
      <c r="HT158" s="108"/>
      <c r="HU158" s="108"/>
      <c r="HV158" s="108"/>
      <c r="HW158" s="108"/>
      <c r="HX158" s="108"/>
      <c r="HY158" s="108"/>
      <c r="HZ158" s="108"/>
      <c r="IA158" s="108"/>
      <c r="IB158" s="108"/>
      <c r="IC158" s="108"/>
      <c r="ID158" s="108"/>
      <c r="IE158" s="108"/>
      <c r="IF158" s="108"/>
      <c r="IG158" s="108"/>
      <c r="IH158" s="108"/>
      <c r="II158" s="108"/>
      <c r="IJ158" s="108"/>
      <c r="IK158" s="108"/>
      <c r="IL158" s="108"/>
      <c r="IM158" s="108"/>
      <c r="IN158" s="108"/>
      <c r="IO158" s="108"/>
      <c r="IP158" s="108"/>
      <c r="IQ158" s="108"/>
      <c r="IR158" s="108"/>
      <c r="IS158" s="108"/>
      <c r="IT158" s="108"/>
      <c r="IU158" s="108"/>
      <c r="IV158" s="108"/>
      <c r="IW158" s="108"/>
      <c r="IX158" s="108"/>
      <c r="IY158" s="108"/>
    </row>
    <row r="159" spans="1:259" s="111" customFormat="1" ht="20.100000000000001" customHeight="1">
      <c r="A159" s="27" t="s">
        <v>118</v>
      </c>
      <c r="B159" s="27" t="s">
        <v>119</v>
      </c>
      <c r="C159" s="30">
        <v>1088</v>
      </c>
      <c r="D159" s="27" t="s">
        <v>364</v>
      </c>
      <c r="E159" s="33">
        <v>750</v>
      </c>
      <c r="F159" s="26">
        <f t="shared" si="19"/>
        <v>816000</v>
      </c>
      <c r="G159" s="33"/>
      <c r="H159" s="33"/>
      <c r="I159" s="33"/>
      <c r="J159" s="33"/>
      <c r="K159" s="28">
        <f t="shared" si="14"/>
        <v>750</v>
      </c>
      <c r="L159" s="26">
        <f t="shared" si="20"/>
        <v>816000</v>
      </c>
      <c r="M159" s="53" t="s">
        <v>30</v>
      </c>
      <c r="N159" s="447">
        <f t="shared" si="21"/>
        <v>3.2000000000000002E-3</v>
      </c>
      <c r="O159" s="54"/>
      <c r="P159" s="53"/>
      <c r="Q159" s="107"/>
      <c r="R159" s="108"/>
      <c r="S159" s="108"/>
      <c r="T159" s="108"/>
      <c r="U159" s="108"/>
      <c r="V159" s="108"/>
      <c r="W159" s="108"/>
      <c r="X159" s="108"/>
      <c r="Y159" s="108"/>
      <c r="Z159" s="108"/>
      <c r="AA159" s="108"/>
      <c r="AB159" s="108"/>
      <c r="AC159" s="108"/>
      <c r="AD159" s="108"/>
      <c r="AE159" s="108"/>
      <c r="AF159" s="108"/>
      <c r="AG159" s="108"/>
      <c r="AH159" s="108"/>
      <c r="AI159" s="108"/>
      <c r="AJ159" s="108"/>
      <c r="AK159" s="108"/>
      <c r="AL159" s="108"/>
      <c r="AM159" s="108"/>
      <c r="AN159" s="108"/>
      <c r="AO159" s="108"/>
      <c r="AP159" s="108"/>
      <c r="AQ159" s="108"/>
      <c r="AR159" s="108"/>
      <c r="AS159" s="108"/>
      <c r="AT159" s="108"/>
      <c r="AU159" s="108"/>
      <c r="AV159" s="108"/>
      <c r="AW159" s="108"/>
      <c r="AX159" s="108"/>
      <c r="AY159" s="108"/>
      <c r="AZ159" s="108"/>
      <c r="BA159" s="108"/>
      <c r="BB159" s="108"/>
      <c r="BC159" s="108"/>
      <c r="BD159" s="108"/>
      <c r="BE159" s="108"/>
      <c r="BF159" s="108"/>
      <c r="BG159" s="108"/>
      <c r="BH159" s="108"/>
      <c r="BI159" s="108"/>
      <c r="BJ159" s="108"/>
      <c r="BK159" s="108"/>
      <c r="BL159" s="108"/>
      <c r="BM159" s="108"/>
      <c r="BN159" s="108"/>
      <c r="BO159" s="108"/>
      <c r="BP159" s="108"/>
      <c r="BQ159" s="108"/>
      <c r="BR159" s="108"/>
      <c r="BS159" s="108"/>
      <c r="BT159" s="108"/>
      <c r="BU159" s="108"/>
      <c r="BV159" s="108"/>
      <c r="BW159" s="108"/>
      <c r="BX159" s="108"/>
      <c r="BY159" s="108"/>
      <c r="BZ159" s="108"/>
      <c r="CA159" s="108"/>
      <c r="CB159" s="108"/>
      <c r="CC159" s="108"/>
      <c r="CD159" s="108"/>
      <c r="CE159" s="108"/>
      <c r="CF159" s="108"/>
      <c r="CG159" s="108"/>
      <c r="CH159" s="108"/>
      <c r="CI159" s="108"/>
      <c r="CJ159" s="108"/>
      <c r="CK159" s="108"/>
      <c r="CL159" s="108"/>
      <c r="CM159" s="108"/>
      <c r="CN159" s="108"/>
      <c r="CO159" s="108"/>
      <c r="CP159" s="108"/>
      <c r="CQ159" s="108"/>
      <c r="CR159" s="108"/>
      <c r="CS159" s="108"/>
      <c r="CT159" s="108"/>
      <c r="CU159" s="108"/>
      <c r="CV159" s="108"/>
      <c r="CW159" s="108"/>
      <c r="CX159" s="108"/>
      <c r="CY159" s="108"/>
      <c r="CZ159" s="108"/>
      <c r="DA159" s="108"/>
      <c r="DB159" s="108"/>
      <c r="DC159" s="108"/>
      <c r="DD159" s="108"/>
      <c r="DE159" s="108"/>
      <c r="DF159" s="108"/>
      <c r="DG159" s="108"/>
      <c r="DH159" s="108"/>
      <c r="DI159" s="108"/>
      <c r="DJ159" s="108"/>
      <c r="DK159" s="108"/>
      <c r="DL159" s="108"/>
      <c r="DM159" s="108"/>
      <c r="DN159" s="108"/>
      <c r="DO159" s="108"/>
      <c r="DP159" s="108"/>
      <c r="DQ159" s="108"/>
      <c r="DR159" s="108"/>
      <c r="DS159" s="108"/>
      <c r="DT159" s="108"/>
      <c r="DU159" s="108"/>
      <c r="DV159" s="108"/>
      <c r="DW159" s="108"/>
      <c r="DX159" s="108"/>
      <c r="DY159" s="108"/>
      <c r="DZ159" s="108"/>
      <c r="EA159" s="108"/>
      <c r="EB159" s="108"/>
      <c r="EC159" s="108"/>
      <c r="ED159" s="108"/>
      <c r="EE159" s="108"/>
      <c r="EF159" s="108"/>
      <c r="EG159" s="108"/>
      <c r="EH159" s="108"/>
      <c r="EI159" s="108"/>
      <c r="EJ159" s="108"/>
      <c r="EK159" s="108"/>
      <c r="EL159" s="108"/>
      <c r="EM159" s="108"/>
      <c r="EN159" s="108"/>
      <c r="EO159" s="108"/>
      <c r="EP159" s="108"/>
      <c r="EQ159" s="108"/>
      <c r="ER159" s="108"/>
      <c r="ES159" s="108"/>
      <c r="ET159" s="108"/>
      <c r="EU159" s="108"/>
      <c r="EV159" s="108"/>
      <c r="EW159" s="108"/>
      <c r="EX159" s="108"/>
      <c r="EY159" s="108"/>
      <c r="EZ159" s="108"/>
      <c r="FA159" s="108"/>
      <c r="FB159" s="108"/>
      <c r="FC159" s="108"/>
      <c r="FD159" s="108"/>
      <c r="FE159" s="108"/>
      <c r="FF159" s="108"/>
      <c r="FG159" s="108"/>
      <c r="FH159" s="108"/>
      <c r="FI159" s="108"/>
      <c r="FJ159" s="108"/>
      <c r="FK159" s="108"/>
      <c r="FL159" s="108"/>
      <c r="FM159" s="108"/>
      <c r="FN159" s="108"/>
      <c r="FO159" s="108"/>
      <c r="FP159" s="108"/>
      <c r="FQ159" s="108"/>
      <c r="FR159" s="108"/>
      <c r="FS159" s="108"/>
      <c r="FT159" s="108"/>
      <c r="FU159" s="108"/>
      <c r="FV159" s="108"/>
      <c r="FW159" s="108"/>
      <c r="FX159" s="108"/>
      <c r="FY159" s="108"/>
      <c r="FZ159" s="108"/>
      <c r="GA159" s="108"/>
      <c r="GB159" s="108"/>
      <c r="GC159" s="108"/>
      <c r="GD159" s="108"/>
      <c r="GE159" s="108"/>
      <c r="GF159" s="108"/>
      <c r="GG159" s="108"/>
      <c r="GH159" s="108"/>
      <c r="GI159" s="108"/>
      <c r="GJ159" s="108"/>
      <c r="GK159" s="108"/>
      <c r="GL159" s="108"/>
      <c r="GM159" s="108"/>
      <c r="GN159" s="108"/>
      <c r="GO159" s="108"/>
      <c r="GP159" s="108"/>
      <c r="GQ159" s="108"/>
      <c r="GR159" s="108"/>
      <c r="GS159" s="108"/>
      <c r="GT159" s="108"/>
      <c r="GU159" s="108"/>
      <c r="GV159" s="108"/>
      <c r="GW159" s="108"/>
      <c r="GX159" s="108"/>
      <c r="GY159" s="108"/>
      <c r="GZ159" s="108"/>
      <c r="HA159" s="108"/>
      <c r="HB159" s="108"/>
      <c r="HC159" s="108"/>
      <c r="HD159" s="108"/>
      <c r="HE159" s="108"/>
      <c r="HF159" s="108"/>
      <c r="HG159" s="108"/>
      <c r="HH159" s="108"/>
      <c r="HI159" s="108"/>
      <c r="HJ159" s="108"/>
      <c r="HK159" s="108"/>
      <c r="HL159" s="108"/>
      <c r="HM159" s="108"/>
      <c r="HN159" s="108"/>
      <c r="HO159" s="108"/>
      <c r="HP159" s="108"/>
      <c r="HQ159" s="108"/>
      <c r="HR159" s="108"/>
      <c r="HS159" s="108"/>
      <c r="HT159" s="108"/>
      <c r="HU159" s="108"/>
      <c r="HV159" s="108"/>
      <c r="HW159" s="108"/>
      <c r="HX159" s="108"/>
      <c r="HY159" s="108"/>
      <c r="HZ159" s="108"/>
      <c r="IA159" s="108"/>
      <c r="IB159" s="108"/>
      <c r="IC159" s="108"/>
      <c r="ID159" s="108"/>
      <c r="IE159" s="108"/>
      <c r="IF159" s="108"/>
      <c r="IG159" s="108"/>
      <c r="IH159" s="108"/>
      <c r="II159" s="108"/>
      <c r="IJ159" s="108"/>
      <c r="IK159" s="108"/>
      <c r="IL159" s="108"/>
      <c r="IM159" s="108"/>
      <c r="IN159" s="108"/>
      <c r="IO159" s="108"/>
      <c r="IP159" s="108"/>
      <c r="IQ159" s="108"/>
      <c r="IR159" s="108"/>
      <c r="IS159" s="108"/>
      <c r="IT159" s="108"/>
      <c r="IU159" s="108"/>
      <c r="IV159" s="108"/>
      <c r="IW159" s="108"/>
      <c r="IX159" s="108"/>
      <c r="IY159" s="108"/>
    </row>
    <row r="160" spans="1:259" s="111" customFormat="1" ht="20.100000000000001" customHeight="1">
      <c r="A160" s="27" t="s">
        <v>393</v>
      </c>
      <c r="B160" s="27" t="s">
        <v>394</v>
      </c>
      <c r="C160" s="30">
        <v>224</v>
      </c>
      <c r="D160" s="27" t="s">
        <v>67</v>
      </c>
      <c r="E160" s="33">
        <v>750</v>
      </c>
      <c r="F160" s="36">
        <f t="shared" si="19"/>
        <v>168000</v>
      </c>
      <c r="G160" s="33"/>
      <c r="H160" s="33"/>
      <c r="I160" s="33"/>
      <c r="J160" s="33"/>
      <c r="K160" s="28">
        <f t="shared" si="14"/>
        <v>750</v>
      </c>
      <c r="L160" s="26">
        <f t="shared" si="20"/>
        <v>168000</v>
      </c>
      <c r="M160" s="53" t="s">
        <v>30</v>
      </c>
      <c r="N160" s="447">
        <f t="shared" si="21"/>
        <v>6.9999999999999999E-4</v>
      </c>
      <c r="O160" s="54"/>
      <c r="P160" s="53"/>
      <c r="Q160" s="107"/>
      <c r="R160" s="108"/>
      <c r="S160" s="108"/>
      <c r="T160" s="108"/>
      <c r="U160" s="108"/>
      <c r="V160" s="108"/>
      <c r="W160" s="108"/>
      <c r="X160" s="108"/>
      <c r="Y160" s="108"/>
      <c r="Z160" s="108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  <c r="AP160" s="108"/>
      <c r="AQ160" s="108"/>
      <c r="AR160" s="108"/>
      <c r="AS160" s="108"/>
      <c r="AT160" s="108"/>
      <c r="AU160" s="108"/>
      <c r="AV160" s="108"/>
      <c r="AW160" s="108"/>
      <c r="AX160" s="108"/>
      <c r="AY160" s="108"/>
      <c r="AZ160" s="108"/>
      <c r="BA160" s="108"/>
      <c r="BB160" s="108"/>
      <c r="BC160" s="108"/>
      <c r="BD160" s="108"/>
      <c r="BE160" s="108"/>
      <c r="BF160" s="108"/>
      <c r="BG160" s="108"/>
      <c r="BH160" s="108"/>
      <c r="BI160" s="108"/>
      <c r="BJ160" s="108"/>
      <c r="BK160" s="108"/>
      <c r="BL160" s="108"/>
      <c r="BM160" s="108"/>
      <c r="BN160" s="108"/>
      <c r="BO160" s="108"/>
      <c r="BP160" s="108"/>
      <c r="BQ160" s="108"/>
      <c r="BR160" s="108"/>
      <c r="BS160" s="108"/>
      <c r="BT160" s="108"/>
      <c r="BU160" s="108"/>
      <c r="BV160" s="108"/>
      <c r="BW160" s="108"/>
      <c r="BX160" s="108"/>
      <c r="BY160" s="108"/>
      <c r="BZ160" s="108"/>
      <c r="CA160" s="108"/>
      <c r="CB160" s="108"/>
      <c r="CC160" s="108"/>
      <c r="CD160" s="108"/>
      <c r="CE160" s="108"/>
      <c r="CF160" s="108"/>
      <c r="CG160" s="108"/>
      <c r="CH160" s="108"/>
      <c r="CI160" s="108"/>
      <c r="CJ160" s="108"/>
      <c r="CK160" s="108"/>
      <c r="CL160" s="108"/>
      <c r="CM160" s="108"/>
      <c r="CN160" s="108"/>
      <c r="CO160" s="108"/>
      <c r="CP160" s="108"/>
      <c r="CQ160" s="108"/>
      <c r="CR160" s="108"/>
      <c r="CS160" s="108"/>
      <c r="CT160" s="108"/>
      <c r="CU160" s="108"/>
      <c r="CV160" s="108"/>
      <c r="CW160" s="108"/>
      <c r="CX160" s="108"/>
      <c r="CY160" s="108"/>
      <c r="CZ160" s="108"/>
      <c r="DA160" s="108"/>
      <c r="DB160" s="108"/>
      <c r="DC160" s="108"/>
      <c r="DD160" s="108"/>
      <c r="DE160" s="108"/>
      <c r="DF160" s="108"/>
      <c r="DG160" s="108"/>
      <c r="DH160" s="108"/>
      <c r="DI160" s="108"/>
      <c r="DJ160" s="108"/>
      <c r="DK160" s="108"/>
      <c r="DL160" s="108"/>
      <c r="DM160" s="108"/>
      <c r="DN160" s="108"/>
      <c r="DO160" s="108"/>
      <c r="DP160" s="108"/>
      <c r="DQ160" s="108"/>
      <c r="DR160" s="108"/>
      <c r="DS160" s="108"/>
      <c r="DT160" s="108"/>
      <c r="DU160" s="108"/>
      <c r="DV160" s="108"/>
      <c r="DW160" s="108"/>
      <c r="DX160" s="108"/>
      <c r="DY160" s="108"/>
      <c r="DZ160" s="108"/>
      <c r="EA160" s="108"/>
      <c r="EB160" s="108"/>
      <c r="EC160" s="108"/>
      <c r="ED160" s="108"/>
      <c r="EE160" s="108"/>
      <c r="EF160" s="108"/>
      <c r="EG160" s="108"/>
      <c r="EH160" s="108"/>
      <c r="EI160" s="108"/>
      <c r="EJ160" s="108"/>
      <c r="EK160" s="108"/>
      <c r="EL160" s="108"/>
      <c r="EM160" s="108"/>
      <c r="EN160" s="108"/>
      <c r="EO160" s="108"/>
      <c r="EP160" s="108"/>
      <c r="EQ160" s="108"/>
      <c r="ER160" s="108"/>
      <c r="ES160" s="108"/>
      <c r="ET160" s="108"/>
      <c r="EU160" s="108"/>
      <c r="EV160" s="108"/>
      <c r="EW160" s="108"/>
      <c r="EX160" s="108"/>
      <c r="EY160" s="108"/>
      <c r="EZ160" s="108"/>
      <c r="FA160" s="108"/>
      <c r="FB160" s="108"/>
      <c r="FC160" s="108"/>
      <c r="FD160" s="108"/>
      <c r="FE160" s="108"/>
      <c r="FF160" s="108"/>
      <c r="FG160" s="108"/>
      <c r="FH160" s="108"/>
      <c r="FI160" s="108"/>
      <c r="FJ160" s="108"/>
      <c r="FK160" s="108"/>
      <c r="FL160" s="108"/>
      <c r="FM160" s="108"/>
      <c r="FN160" s="108"/>
      <c r="FO160" s="108"/>
      <c r="FP160" s="108"/>
      <c r="FQ160" s="108"/>
      <c r="FR160" s="108"/>
      <c r="FS160" s="108"/>
      <c r="FT160" s="108"/>
      <c r="FU160" s="108"/>
      <c r="FV160" s="108"/>
      <c r="FW160" s="108"/>
      <c r="FX160" s="108"/>
      <c r="FY160" s="108"/>
      <c r="FZ160" s="108"/>
      <c r="GA160" s="108"/>
      <c r="GB160" s="108"/>
      <c r="GC160" s="108"/>
      <c r="GD160" s="108"/>
      <c r="GE160" s="108"/>
      <c r="GF160" s="108"/>
      <c r="GG160" s="108"/>
      <c r="GH160" s="108"/>
      <c r="GI160" s="108"/>
      <c r="GJ160" s="108"/>
      <c r="GK160" s="108"/>
      <c r="GL160" s="108"/>
      <c r="GM160" s="108"/>
      <c r="GN160" s="108"/>
      <c r="GO160" s="108"/>
      <c r="GP160" s="108"/>
      <c r="GQ160" s="108"/>
      <c r="GR160" s="108"/>
      <c r="GS160" s="108"/>
      <c r="GT160" s="108"/>
      <c r="GU160" s="108"/>
      <c r="GV160" s="108"/>
      <c r="GW160" s="108"/>
      <c r="GX160" s="108"/>
      <c r="GY160" s="108"/>
      <c r="GZ160" s="108"/>
      <c r="HA160" s="108"/>
      <c r="HB160" s="108"/>
      <c r="HC160" s="108"/>
      <c r="HD160" s="108"/>
      <c r="HE160" s="108"/>
      <c r="HF160" s="108"/>
      <c r="HG160" s="108"/>
      <c r="HH160" s="108"/>
      <c r="HI160" s="108"/>
      <c r="HJ160" s="108"/>
      <c r="HK160" s="108"/>
      <c r="HL160" s="108"/>
      <c r="HM160" s="108"/>
      <c r="HN160" s="108"/>
      <c r="HO160" s="108"/>
      <c r="HP160" s="108"/>
      <c r="HQ160" s="108"/>
      <c r="HR160" s="108"/>
      <c r="HS160" s="108"/>
      <c r="HT160" s="108"/>
      <c r="HU160" s="108"/>
      <c r="HV160" s="108"/>
      <c r="HW160" s="108"/>
      <c r="HX160" s="108"/>
      <c r="HY160" s="108"/>
      <c r="HZ160" s="108"/>
      <c r="IA160" s="108"/>
      <c r="IB160" s="108"/>
      <c r="IC160" s="108"/>
      <c r="ID160" s="108"/>
      <c r="IE160" s="108"/>
      <c r="IF160" s="108"/>
      <c r="IG160" s="108"/>
      <c r="IH160" s="108"/>
      <c r="II160" s="108"/>
      <c r="IJ160" s="108"/>
      <c r="IK160" s="108"/>
      <c r="IL160" s="108"/>
      <c r="IM160" s="108"/>
      <c r="IN160" s="108"/>
      <c r="IO160" s="108"/>
      <c r="IP160" s="108"/>
      <c r="IQ160" s="108"/>
      <c r="IR160" s="108"/>
      <c r="IS160" s="108"/>
      <c r="IT160" s="108"/>
      <c r="IU160" s="108"/>
      <c r="IV160" s="108"/>
      <c r="IW160" s="108"/>
      <c r="IX160" s="108"/>
      <c r="IY160" s="108"/>
    </row>
    <row r="161" spans="1:259" s="111" customFormat="1" ht="20.100000000000001" customHeight="1">
      <c r="A161" s="27" t="s">
        <v>395</v>
      </c>
      <c r="B161" s="27" t="s">
        <v>396</v>
      </c>
      <c r="C161" s="30">
        <v>64</v>
      </c>
      <c r="D161" s="27" t="s">
        <v>397</v>
      </c>
      <c r="E161" s="33">
        <v>700</v>
      </c>
      <c r="F161" s="26">
        <f t="shared" si="19"/>
        <v>44800</v>
      </c>
      <c r="G161" s="33"/>
      <c r="H161" s="33"/>
      <c r="I161" s="33"/>
      <c r="J161" s="33"/>
      <c r="K161" s="28">
        <f t="shared" si="14"/>
        <v>700</v>
      </c>
      <c r="L161" s="26">
        <f t="shared" si="20"/>
        <v>44800</v>
      </c>
      <c r="M161" s="53" t="s">
        <v>30</v>
      </c>
      <c r="N161" s="447">
        <f t="shared" si="21"/>
        <v>2.0000000000000001E-4</v>
      </c>
      <c r="O161" s="54"/>
      <c r="P161" s="53"/>
      <c r="Q161" s="107"/>
      <c r="R161" s="108"/>
      <c r="S161" s="108"/>
      <c r="T161" s="108"/>
      <c r="U161" s="108"/>
      <c r="V161" s="108"/>
      <c r="W161" s="108"/>
      <c r="X161" s="108"/>
      <c r="Y161" s="108"/>
      <c r="Z161" s="108"/>
      <c r="AA161" s="108"/>
      <c r="AB161" s="108"/>
      <c r="AC161" s="108"/>
      <c r="AD161" s="108"/>
      <c r="AE161" s="108"/>
      <c r="AF161" s="108"/>
      <c r="AG161" s="108"/>
      <c r="AH161" s="108"/>
      <c r="AI161" s="108"/>
      <c r="AJ161" s="108"/>
      <c r="AK161" s="108"/>
      <c r="AL161" s="108"/>
      <c r="AM161" s="108"/>
      <c r="AN161" s="108"/>
      <c r="AO161" s="108"/>
      <c r="AP161" s="108"/>
      <c r="AQ161" s="108"/>
      <c r="AR161" s="108"/>
      <c r="AS161" s="108"/>
      <c r="AT161" s="108"/>
      <c r="AU161" s="108"/>
      <c r="AV161" s="108"/>
      <c r="AW161" s="108"/>
      <c r="AX161" s="108"/>
      <c r="AY161" s="108"/>
      <c r="AZ161" s="108"/>
      <c r="BA161" s="108"/>
      <c r="BB161" s="108"/>
      <c r="BC161" s="108"/>
      <c r="BD161" s="108"/>
      <c r="BE161" s="108"/>
      <c r="BF161" s="108"/>
      <c r="BG161" s="108"/>
      <c r="BH161" s="108"/>
      <c r="BI161" s="108"/>
      <c r="BJ161" s="108"/>
      <c r="BK161" s="108"/>
      <c r="BL161" s="108"/>
      <c r="BM161" s="108"/>
      <c r="BN161" s="108"/>
      <c r="BO161" s="108"/>
      <c r="BP161" s="108"/>
      <c r="BQ161" s="108"/>
      <c r="BR161" s="108"/>
      <c r="BS161" s="108"/>
      <c r="BT161" s="108"/>
      <c r="BU161" s="108"/>
      <c r="BV161" s="108"/>
      <c r="BW161" s="108"/>
      <c r="BX161" s="108"/>
      <c r="BY161" s="108"/>
      <c r="BZ161" s="108"/>
      <c r="CA161" s="108"/>
      <c r="CB161" s="108"/>
      <c r="CC161" s="108"/>
      <c r="CD161" s="108"/>
      <c r="CE161" s="108"/>
      <c r="CF161" s="108"/>
      <c r="CG161" s="108"/>
      <c r="CH161" s="108"/>
      <c r="CI161" s="108"/>
      <c r="CJ161" s="108"/>
      <c r="CK161" s="108"/>
      <c r="CL161" s="108"/>
      <c r="CM161" s="108"/>
      <c r="CN161" s="108"/>
      <c r="CO161" s="108"/>
      <c r="CP161" s="108"/>
      <c r="CQ161" s="108"/>
      <c r="CR161" s="108"/>
      <c r="CS161" s="108"/>
      <c r="CT161" s="108"/>
      <c r="CU161" s="108"/>
      <c r="CV161" s="108"/>
      <c r="CW161" s="108"/>
      <c r="CX161" s="108"/>
      <c r="CY161" s="108"/>
      <c r="CZ161" s="108"/>
      <c r="DA161" s="108"/>
      <c r="DB161" s="108"/>
      <c r="DC161" s="108"/>
      <c r="DD161" s="108"/>
      <c r="DE161" s="108"/>
      <c r="DF161" s="108"/>
      <c r="DG161" s="108"/>
      <c r="DH161" s="108"/>
      <c r="DI161" s="108"/>
      <c r="DJ161" s="108"/>
      <c r="DK161" s="108"/>
      <c r="DL161" s="108"/>
      <c r="DM161" s="108"/>
      <c r="DN161" s="108"/>
      <c r="DO161" s="108"/>
      <c r="DP161" s="108"/>
      <c r="DQ161" s="108"/>
      <c r="DR161" s="108"/>
      <c r="DS161" s="108"/>
      <c r="DT161" s="108"/>
      <c r="DU161" s="108"/>
      <c r="DV161" s="108"/>
      <c r="DW161" s="108"/>
      <c r="DX161" s="108"/>
      <c r="DY161" s="108"/>
      <c r="DZ161" s="108"/>
      <c r="EA161" s="108"/>
      <c r="EB161" s="108"/>
      <c r="EC161" s="108"/>
      <c r="ED161" s="108"/>
      <c r="EE161" s="108"/>
      <c r="EF161" s="108"/>
      <c r="EG161" s="108"/>
      <c r="EH161" s="108"/>
      <c r="EI161" s="108"/>
      <c r="EJ161" s="108"/>
      <c r="EK161" s="108"/>
      <c r="EL161" s="108"/>
      <c r="EM161" s="108"/>
      <c r="EN161" s="108"/>
      <c r="EO161" s="108"/>
      <c r="EP161" s="108"/>
      <c r="EQ161" s="108"/>
      <c r="ER161" s="108"/>
      <c r="ES161" s="108"/>
      <c r="ET161" s="108"/>
      <c r="EU161" s="108"/>
      <c r="EV161" s="108"/>
      <c r="EW161" s="108"/>
      <c r="EX161" s="108"/>
      <c r="EY161" s="108"/>
      <c r="EZ161" s="108"/>
      <c r="FA161" s="108"/>
      <c r="FB161" s="108"/>
      <c r="FC161" s="108"/>
      <c r="FD161" s="108"/>
      <c r="FE161" s="108"/>
      <c r="FF161" s="108"/>
      <c r="FG161" s="108"/>
      <c r="FH161" s="108"/>
      <c r="FI161" s="108"/>
      <c r="FJ161" s="108"/>
      <c r="FK161" s="108"/>
      <c r="FL161" s="108"/>
      <c r="FM161" s="108"/>
      <c r="FN161" s="108"/>
      <c r="FO161" s="108"/>
      <c r="FP161" s="108"/>
      <c r="FQ161" s="108"/>
      <c r="FR161" s="108"/>
      <c r="FS161" s="108"/>
      <c r="FT161" s="108"/>
      <c r="FU161" s="108"/>
      <c r="FV161" s="108"/>
      <c r="FW161" s="108"/>
      <c r="FX161" s="108"/>
      <c r="FY161" s="108"/>
      <c r="FZ161" s="108"/>
      <c r="GA161" s="108"/>
      <c r="GB161" s="108"/>
      <c r="GC161" s="108"/>
      <c r="GD161" s="108"/>
      <c r="GE161" s="108"/>
      <c r="GF161" s="108"/>
      <c r="GG161" s="108"/>
      <c r="GH161" s="108"/>
      <c r="GI161" s="108"/>
      <c r="GJ161" s="108"/>
      <c r="GK161" s="108"/>
      <c r="GL161" s="108"/>
      <c r="GM161" s="108"/>
      <c r="GN161" s="108"/>
      <c r="GO161" s="108"/>
      <c r="GP161" s="108"/>
      <c r="GQ161" s="108"/>
      <c r="GR161" s="108"/>
      <c r="GS161" s="108"/>
      <c r="GT161" s="108"/>
      <c r="GU161" s="108"/>
      <c r="GV161" s="108"/>
      <c r="GW161" s="108"/>
      <c r="GX161" s="108"/>
      <c r="GY161" s="108"/>
      <c r="GZ161" s="108"/>
      <c r="HA161" s="108"/>
      <c r="HB161" s="108"/>
      <c r="HC161" s="108"/>
      <c r="HD161" s="108"/>
      <c r="HE161" s="108"/>
      <c r="HF161" s="108"/>
      <c r="HG161" s="108"/>
      <c r="HH161" s="108"/>
      <c r="HI161" s="108"/>
      <c r="HJ161" s="108"/>
      <c r="HK161" s="108"/>
      <c r="HL161" s="108"/>
      <c r="HM161" s="108"/>
      <c r="HN161" s="108"/>
      <c r="HO161" s="108"/>
      <c r="HP161" s="108"/>
      <c r="HQ161" s="108"/>
      <c r="HR161" s="108"/>
      <c r="HS161" s="108"/>
      <c r="HT161" s="108"/>
      <c r="HU161" s="108"/>
      <c r="HV161" s="108"/>
      <c r="HW161" s="108"/>
      <c r="HX161" s="108"/>
      <c r="HY161" s="108"/>
      <c r="HZ161" s="108"/>
      <c r="IA161" s="108"/>
      <c r="IB161" s="108"/>
      <c r="IC161" s="108"/>
      <c r="ID161" s="108"/>
      <c r="IE161" s="108"/>
      <c r="IF161" s="108"/>
      <c r="IG161" s="108"/>
      <c r="IH161" s="108"/>
      <c r="II161" s="108"/>
      <c r="IJ161" s="108"/>
      <c r="IK161" s="108"/>
      <c r="IL161" s="108"/>
      <c r="IM161" s="108"/>
      <c r="IN161" s="108"/>
      <c r="IO161" s="108"/>
      <c r="IP161" s="108"/>
      <c r="IQ161" s="108"/>
      <c r="IR161" s="108"/>
      <c r="IS161" s="108"/>
      <c r="IT161" s="108"/>
      <c r="IU161" s="108"/>
      <c r="IV161" s="108"/>
      <c r="IW161" s="108"/>
      <c r="IX161" s="108"/>
      <c r="IY161" s="108"/>
    </row>
    <row r="162" spans="1:259" s="111" customFormat="1" ht="20.100000000000001" hidden="1" customHeight="1">
      <c r="A162" s="109" t="s">
        <v>243</v>
      </c>
      <c r="B162" s="109"/>
      <c r="C162" s="124"/>
      <c r="D162" s="109"/>
      <c r="E162" s="119"/>
      <c r="F162" s="110">
        <f>F161+F160+F159+F158+F157+F156+F155+F154</f>
        <v>3019540</v>
      </c>
      <c r="G162" s="119"/>
      <c r="H162" s="119"/>
      <c r="I162" s="119"/>
      <c r="J162" s="119"/>
      <c r="K162" s="114"/>
      <c r="L162" s="110">
        <f t="shared" si="20"/>
        <v>3019540</v>
      </c>
      <c r="M162" s="26"/>
      <c r="N162" s="65"/>
      <c r="O162" s="54"/>
      <c r="P162" s="53"/>
      <c r="Q162" s="108"/>
      <c r="R162" s="108"/>
      <c r="S162" s="108"/>
      <c r="T162" s="108"/>
      <c r="U162" s="108"/>
      <c r="V162" s="108"/>
      <c r="W162" s="108"/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108"/>
      <c r="AI162" s="108"/>
      <c r="AJ162" s="108"/>
      <c r="AK162" s="108"/>
      <c r="AL162" s="108"/>
      <c r="AM162" s="108"/>
      <c r="AN162" s="108"/>
      <c r="AO162" s="108"/>
      <c r="AP162" s="108"/>
      <c r="AQ162" s="108"/>
      <c r="AR162" s="108"/>
      <c r="AS162" s="108"/>
      <c r="AT162" s="108"/>
      <c r="AU162" s="108"/>
      <c r="AV162" s="108"/>
      <c r="AW162" s="108"/>
      <c r="AX162" s="108"/>
      <c r="AY162" s="108"/>
      <c r="AZ162" s="108"/>
      <c r="BA162" s="108"/>
      <c r="BB162" s="108"/>
      <c r="BC162" s="108"/>
      <c r="BD162" s="108"/>
      <c r="BE162" s="108"/>
      <c r="BF162" s="108"/>
      <c r="BG162" s="108"/>
      <c r="BH162" s="108"/>
      <c r="BI162" s="108"/>
      <c r="BJ162" s="108"/>
      <c r="BK162" s="108"/>
      <c r="BL162" s="108"/>
      <c r="BM162" s="108"/>
      <c r="BN162" s="108"/>
      <c r="BO162" s="108"/>
      <c r="BP162" s="108"/>
      <c r="BQ162" s="108"/>
      <c r="BR162" s="108"/>
      <c r="BS162" s="108"/>
      <c r="BT162" s="108"/>
      <c r="BU162" s="108"/>
      <c r="BV162" s="108"/>
      <c r="BW162" s="108"/>
      <c r="BX162" s="108"/>
      <c r="BY162" s="108"/>
      <c r="BZ162" s="108"/>
      <c r="CA162" s="108"/>
      <c r="CB162" s="108"/>
      <c r="CC162" s="108"/>
      <c r="CD162" s="108"/>
      <c r="CE162" s="108"/>
      <c r="CF162" s="108"/>
      <c r="CG162" s="108"/>
      <c r="CH162" s="108"/>
      <c r="CI162" s="108"/>
      <c r="CJ162" s="108"/>
      <c r="CK162" s="108"/>
      <c r="CL162" s="108"/>
      <c r="CM162" s="108"/>
      <c r="CN162" s="108"/>
      <c r="CO162" s="108"/>
      <c r="CP162" s="108"/>
      <c r="CQ162" s="108"/>
      <c r="CR162" s="108"/>
      <c r="CS162" s="108"/>
      <c r="CT162" s="108"/>
      <c r="CU162" s="108"/>
      <c r="CV162" s="108"/>
      <c r="CW162" s="108"/>
      <c r="CX162" s="108"/>
      <c r="CY162" s="108"/>
      <c r="CZ162" s="108"/>
      <c r="DA162" s="108"/>
      <c r="DB162" s="108"/>
      <c r="DC162" s="108"/>
      <c r="DD162" s="108"/>
      <c r="DE162" s="108"/>
      <c r="DF162" s="108"/>
      <c r="DG162" s="108"/>
      <c r="DH162" s="108"/>
      <c r="DI162" s="108"/>
      <c r="DJ162" s="108"/>
      <c r="DK162" s="108"/>
      <c r="DL162" s="108"/>
      <c r="DM162" s="108"/>
      <c r="DN162" s="108"/>
      <c r="DO162" s="108"/>
      <c r="DP162" s="108"/>
      <c r="DQ162" s="108"/>
      <c r="DR162" s="108"/>
      <c r="DS162" s="108"/>
      <c r="DT162" s="108"/>
      <c r="DU162" s="108"/>
      <c r="DV162" s="108"/>
      <c r="DW162" s="108"/>
      <c r="DX162" s="108"/>
      <c r="DY162" s="108"/>
      <c r="DZ162" s="108"/>
      <c r="EA162" s="108"/>
      <c r="EB162" s="108"/>
      <c r="EC162" s="108"/>
      <c r="ED162" s="108"/>
      <c r="EE162" s="108"/>
      <c r="EF162" s="108"/>
      <c r="EG162" s="108"/>
      <c r="EH162" s="108"/>
      <c r="EI162" s="108"/>
      <c r="EJ162" s="108"/>
      <c r="EK162" s="108"/>
      <c r="EL162" s="108"/>
      <c r="EM162" s="108"/>
      <c r="EN162" s="108"/>
      <c r="EO162" s="108"/>
      <c r="EP162" s="108"/>
      <c r="EQ162" s="108"/>
      <c r="ER162" s="108"/>
      <c r="ES162" s="108"/>
      <c r="ET162" s="108"/>
      <c r="EU162" s="108"/>
      <c r="EV162" s="108"/>
      <c r="EW162" s="108"/>
      <c r="EX162" s="108"/>
      <c r="EY162" s="108"/>
      <c r="EZ162" s="108"/>
      <c r="FA162" s="108"/>
      <c r="FB162" s="108"/>
      <c r="FC162" s="108"/>
      <c r="FD162" s="108"/>
      <c r="FE162" s="108"/>
      <c r="FF162" s="108"/>
      <c r="FG162" s="108"/>
      <c r="FH162" s="108"/>
      <c r="FI162" s="108"/>
      <c r="FJ162" s="108"/>
      <c r="FK162" s="108"/>
      <c r="FL162" s="108"/>
      <c r="FM162" s="108"/>
      <c r="FN162" s="108"/>
      <c r="FO162" s="108"/>
      <c r="FP162" s="108"/>
      <c r="FQ162" s="108"/>
      <c r="FR162" s="108"/>
      <c r="FS162" s="108"/>
      <c r="FT162" s="108"/>
      <c r="FU162" s="108"/>
      <c r="FV162" s="108"/>
      <c r="FW162" s="108"/>
      <c r="FX162" s="108"/>
      <c r="FY162" s="108"/>
      <c r="FZ162" s="108"/>
      <c r="GA162" s="108"/>
      <c r="GB162" s="108"/>
      <c r="GC162" s="108"/>
      <c r="GD162" s="108"/>
      <c r="GE162" s="108"/>
      <c r="GF162" s="108"/>
      <c r="GG162" s="108"/>
      <c r="GH162" s="108"/>
      <c r="GI162" s="108"/>
      <c r="GJ162" s="108"/>
      <c r="GK162" s="108"/>
      <c r="GL162" s="108"/>
      <c r="GM162" s="108"/>
      <c r="GN162" s="108"/>
      <c r="GO162" s="108"/>
      <c r="GP162" s="108"/>
      <c r="GQ162" s="108"/>
      <c r="GR162" s="108"/>
      <c r="GS162" s="108"/>
      <c r="GT162" s="108"/>
      <c r="GU162" s="108"/>
      <c r="GV162" s="108"/>
      <c r="GW162" s="108"/>
      <c r="GX162" s="108"/>
      <c r="GY162" s="108"/>
      <c r="GZ162" s="108"/>
      <c r="HA162" s="108"/>
      <c r="HB162" s="108"/>
      <c r="HC162" s="108"/>
      <c r="HD162" s="108"/>
      <c r="HE162" s="108"/>
      <c r="HF162" s="108"/>
      <c r="HG162" s="108"/>
      <c r="HH162" s="108"/>
      <c r="HI162" s="108"/>
      <c r="HJ162" s="108"/>
      <c r="HK162" s="108"/>
      <c r="HL162" s="108"/>
      <c r="HM162" s="108"/>
      <c r="HN162" s="108"/>
      <c r="HO162" s="108"/>
      <c r="HP162" s="108"/>
      <c r="HQ162" s="108"/>
      <c r="HR162" s="108"/>
      <c r="HS162" s="108"/>
      <c r="HT162" s="108"/>
      <c r="HU162" s="108"/>
      <c r="HV162" s="108"/>
      <c r="HW162" s="108"/>
      <c r="HX162" s="108"/>
      <c r="HY162" s="108"/>
      <c r="HZ162" s="108"/>
      <c r="IA162" s="108"/>
      <c r="IB162" s="108"/>
      <c r="IC162" s="108"/>
      <c r="ID162" s="108"/>
      <c r="IE162" s="108"/>
      <c r="IF162" s="108"/>
      <c r="IG162" s="108"/>
      <c r="IH162" s="108"/>
      <c r="II162" s="108"/>
      <c r="IJ162" s="108"/>
      <c r="IK162" s="108"/>
      <c r="IL162" s="108"/>
      <c r="IM162" s="108"/>
      <c r="IN162" s="108"/>
      <c r="IO162" s="108"/>
      <c r="IP162" s="108"/>
      <c r="IQ162" s="108"/>
      <c r="IR162" s="108"/>
      <c r="IS162" s="108"/>
      <c r="IT162" s="108"/>
      <c r="IU162" s="108"/>
      <c r="IV162" s="108"/>
      <c r="IW162" s="108"/>
      <c r="IX162" s="108"/>
      <c r="IY162" s="108"/>
    </row>
    <row r="163" spans="1:259" s="111" customFormat="1" ht="20.100000000000001" hidden="1" customHeight="1">
      <c r="A163" s="42" t="s">
        <v>244</v>
      </c>
      <c r="B163" s="27"/>
      <c r="C163" s="30"/>
      <c r="D163" s="27"/>
      <c r="E163" s="33"/>
      <c r="F163" s="110">
        <f>F166</f>
        <v>1025400</v>
      </c>
      <c r="G163" s="33"/>
      <c r="H163" s="33"/>
      <c r="I163" s="33"/>
      <c r="J163" s="33"/>
      <c r="K163" s="28"/>
      <c r="L163" s="116">
        <f>L166</f>
        <v>1025400</v>
      </c>
      <c r="M163" s="53"/>
      <c r="N163" s="65"/>
      <c r="O163" s="54"/>
      <c r="P163" s="53"/>
      <c r="Q163" s="108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  <c r="AN163" s="108"/>
      <c r="AO163" s="108"/>
      <c r="AP163" s="108"/>
      <c r="AQ163" s="108"/>
      <c r="AR163" s="108"/>
      <c r="AS163" s="108"/>
      <c r="AT163" s="108"/>
      <c r="AU163" s="108"/>
      <c r="AV163" s="108"/>
      <c r="AW163" s="108"/>
      <c r="AX163" s="108"/>
      <c r="AY163" s="108"/>
      <c r="AZ163" s="108"/>
      <c r="BA163" s="108"/>
      <c r="BB163" s="108"/>
      <c r="BC163" s="108"/>
      <c r="BD163" s="108"/>
      <c r="BE163" s="108"/>
      <c r="BF163" s="108"/>
      <c r="BG163" s="108"/>
      <c r="BH163" s="108"/>
      <c r="BI163" s="108"/>
      <c r="BJ163" s="108"/>
      <c r="BK163" s="108"/>
      <c r="BL163" s="108"/>
      <c r="BM163" s="108"/>
      <c r="BN163" s="108"/>
      <c r="BO163" s="108"/>
      <c r="BP163" s="108"/>
      <c r="BQ163" s="108"/>
      <c r="BR163" s="108"/>
      <c r="BS163" s="108"/>
      <c r="BT163" s="108"/>
      <c r="BU163" s="108"/>
      <c r="BV163" s="108"/>
      <c r="BW163" s="108"/>
      <c r="BX163" s="108"/>
      <c r="BY163" s="108"/>
      <c r="BZ163" s="108"/>
      <c r="CA163" s="108"/>
      <c r="CB163" s="108"/>
      <c r="CC163" s="108"/>
      <c r="CD163" s="108"/>
      <c r="CE163" s="108"/>
      <c r="CF163" s="108"/>
      <c r="CG163" s="108"/>
      <c r="CH163" s="108"/>
      <c r="CI163" s="108"/>
      <c r="CJ163" s="108"/>
      <c r="CK163" s="108"/>
      <c r="CL163" s="108"/>
      <c r="CM163" s="108"/>
      <c r="CN163" s="108"/>
      <c r="CO163" s="108"/>
      <c r="CP163" s="108"/>
      <c r="CQ163" s="108"/>
      <c r="CR163" s="108"/>
      <c r="CS163" s="108"/>
      <c r="CT163" s="108"/>
      <c r="CU163" s="108"/>
      <c r="CV163" s="108"/>
      <c r="CW163" s="108"/>
      <c r="CX163" s="108"/>
      <c r="CY163" s="108"/>
      <c r="CZ163" s="108"/>
      <c r="DA163" s="108"/>
      <c r="DB163" s="108"/>
      <c r="DC163" s="108"/>
      <c r="DD163" s="108"/>
      <c r="DE163" s="108"/>
      <c r="DF163" s="108"/>
      <c r="DG163" s="108"/>
      <c r="DH163" s="108"/>
      <c r="DI163" s="108"/>
      <c r="DJ163" s="108"/>
      <c r="DK163" s="108"/>
      <c r="DL163" s="108"/>
      <c r="DM163" s="108"/>
      <c r="DN163" s="108"/>
      <c r="DO163" s="108"/>
      <c r="DP163" s="108"/>
      <c r="DQ163" s="108"/>
      <c r="DR163" s="108"/>
      <c r="DS163" s="108"/>
      <c r="DT163" s="108"/>
      <c r="DU163" s="108"/>
      <c r="DV163" s="108"/>
      <c r="DW163" s="108"/>
      <c r="DX163" s="108"/>
      <c r="DY163" s="108"/>
      <c r="DZ163" s="108"/>
      <c r="EA163" s="108"/>
      <c r="EB163" s="108"/>
      <c r="EC163" s="108"/>
      <c r="ED163" s="108"/>
      <c r="EE163" s="108"/>
      <c r="EF163" s="108"/>
      <c r="EG163" s="108"/>
      <c r="EH163" s="108"/>
      <c r="EI163" s="108"/>
      <c r="EJ163" s="108"/>
      <c r="EK163" s="108"/>
      <c r="EL163" s="108"/>
      <c r="EM163" s="108"/>
      <c r="EN163" s="108"/>
      <c r="EO163" s="108"/>
      <c r="EP163" s="108"/>
      <c r="EQ163" s="108"/>
      <c r="ER163" s="108"/>
      <c r="ES163" s="108"/>
      <c r="ET163" s="108"/>
      <c r="EU163" s="108"/>
      <c r="EV163" s="108"/>
      <c r="EW163" s="108"/>
      <c r="EX163" s="108"/>
      <c r="EY163" s="108"/>
      <c r="EZ163" s="108"/>
      <c r="FA163" s="108"/>
      <c r="FB163" s="108"/>
      <c r="FC163" s="108"/>
      <c r="FD163" s="108"/>
      <c r="FE163" s="108"/>
      <c r="FF163" s="108"/>
      <c r="FG163" s="108"/>
      <c r="FH163" s="108"/>
      <c r="FI163" s="108"/>
      <c r="FJ163" s="108"/>
      <c r="FK163" s="108"/>
      <c r="FL163" s="108"/>
      <c r="FM163" s="108"/>
      <c r="FN163" s="108"/>
      <c r="FO163" s="108"/>
      <c r="FP163" s="108"/>
      <c r="FQ163" s="108"/>
      <c r="FR163" s="108"/>
      <c r="FS163" s="108"/>
      <c r="FT163" s="108"/>
      <c r="FU163" s="108"/>
      <c r="FV163" s="108"/>
      <c r="FW163" s="108"/>
      <c r="FX163" s="108"/>
      <c r="FY163" s="108"/>
      <c r="FZ163" s="108"/>
      <c r="GA163" s="108"/>
      <c r="GB163" s="108"/>
      <c r="GC163" s="108"/>
      <c r="GD163" s="108"/>
      <c r="GE163" s="108"/>
      <c r="GF163" s="108"/>
      <c r="GG163" s="108"/>
      <c r="GH163" s="108"/>
      <c r="GI163" s="108"/>
      <c r="GJ163" s="108"/>
      <c r="GK163" s="108"/>
      <c r="GL163" s="108"/>
      <c r="GM163" s="108"/>
      <c r="GN163" s="108"/>
      <c r="GO163" s="108"/>
      <c r="GP163" s="108"/>
      <c r="GQ163" s="108"/>
      <c r="GR163" s="108"/>
      <c r="GS163" s="108"/>
      <c r="GT163" s="108"/>
      <c r="GU163" s="108"/>
      <c r="GV163" s="108"/>
      <c r="GW163" s="108"/>
      <c r="GX163" s="108"/>
      <c r="GY163" s="108"/>
      <c r="GZ163" s="108"/>
      <c r="HA163" s="108"/>
      <c r="HB163" s="108"/>
      <c r="HC163" s="108"/>
      <c r="HD163" s="108"/>
      <c r="HE163" s="108"/>
      <c r="HF163" s="108"/>
      <c r="HG163" s="108"/>
      <c r="HH163" s="108"/>
      <c r="HI163" s="108"/>
      <c r="HJ163" s="108"/>
      <c r="HK163" s="108"/>
      <c r="HL163" s="108"/>
      <c r="HM163" s="108"/>
      <c r="HN163" s="108"/>
      <c r="HO163" s="108"/>
      <c r="HP163" s="108"/>
      <c r="HQ163" s="108"/>
      <c r="HR163" s="108"/>
      <c r="HS163" s="108"/>
      <c r="HT163" s="108"/>
      <c r="HU163" s="108"/>
      <c r="HV163" s="108"/>
      <c r="HW163" s="108"/>
      <c r="HX163" s="108"/>
      <c r="HY163" s="108"/>
      <c r="HZ163" s="108"/>
      <c r="IA163" s="108"/>
      <c r="IB163" s="108"/>
      <c r="IC163" s="108"/>
      <c r="ID163" s="108"/>
      <c r="IE163" s="108"/>
      <c r="IF163" s="108"/>
      <c r="IG163" s="108"/>
      <c r="IH163" s="108"/>
      <c r="II163" s="108"/>
      <c r="IJ163" s="108"/>
      <c r="IK163" s="108"/>
      <c r="IL163" s="108"/>
      <c r="IM163" s="108"/>
      <c r="IN163" s="108"/>
      <c r="IO163" s="108"/>
      <c r="IP163" s="108"/>
      <c r="IQ163" s="108"/>
      <c r="IR163" s="108"/>
      <c r="IS163" s="108"/>
      <c r="IT163" s="108"/>
      <c r="IU163" s="108"/>
      <c r="IV163" s="108"/>
      <c r="IW163" s="108"/>
      <c r="IX163" s="108"/>
      <c r="IY163" s="108"/>
    </row>
    <row r="164" spans="1:259" s="111" customFormat="1" ht="20.100000000000001" customHeight="1">
      <c r="A164" s="27" t="s">
        <v>398</v>
      </c>
      <c r="B164" s="27" t="s">
        <v>399</v>
      </c>
      <c r="C164" s="30">
        <v>40</v>
      </c>
      <c r="D164" s="27" t="s">
        <v>42</v>
      </c>
      <c r="E164" s="33">
        <v>18000</v>
      </c>
      <c r="F164" s="26">
        <f>INT(E164*C164)</f>
        <v>720000</v>
      </c>
      <c r="G164" s="33"/>
      <c r="H164" s="33"/>
      <c r="I164" s="33"/>
      <c r="J164" s="33"/>
      <c r="K164" s="28">
        <f t="shared" si="14"/>
        <v>18000</v>
      </c>
      <c r="L164" s="26">
        <f>+INT(F164+H164+J164)</f>
        <v>720000</v>
      </c>
      <c r="M164" s="53" t="s">
        <v>30</v>
      </c>
      <c r="N164" s="447">
        <f t="shared" ref="N164:N165" si="22">ROUND(L164/$K$6,4)</f>
        <v>2.8999999999999998E-3</v>
      </c>
      <c r="O164" s="54"/>
      <c r="P164" s="53"/>
      <c r="Q164" s="107"/>
      <c r="R164" s="108"/>
      <c r="S164" s="108"/>
      <c r="T164" s="108"/>
      <c r="U164" s="108"/>
      <c r="V164" s="108"/>
      <c r="W164" s="108"/>
      <c r="X164" s="108"/>
      <c r="Y164" s="108"/>
      <c r="Z164" s="108"/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8"/>
      <c r="AL164" s="108"/>
      <c r="AM164" s="108"/>
      <c r="AN164" s="108"/>
      <c r="AO164" s="108"/>
      <c r="AP164" s="108"/>
      <c r="AQ164" s="108"/>
      <c r="AR164" s="108"/>
      <c r="AS164" s="108"/>
      <c r="AT164" s="108"/>
      <c r="AU164" s="108"/>
      <c r="AV164" s="108"/>
      <c r="AW164" s="108"/>
      <c r="AX164" s="108"/>
      <c r="AY164" s="108"/>
      <c r="AZ164" s="108"/>
      <c r="BA164" s="108"/>
      <c r="BB164" s="108"/>
      <c r="BC164" s="108"/>
      <c r="BD164" s="108"/>
      <c r="BE164" s="108"/>
      <c r="BF164" s="108"/>
      <c r="BG164" s="108"/>
      <c r="BH164" s="108"/>
      <c r="BI164" s="108"/>
      <c r="BJ164" s="108"/>
      <c r="BK164" s="108"/>
      <c r="BL164" s="108"/>
      <c r="BM164" s="108"/>
      <c r="BN164" s="108"/>
      <c r="BO164" s="108"/>
      <c r="BP164" s="108"/>
      <c r="BQ164" s="108"/>
      <c r="BR164" s="108"/>
      <c r="BS164" s="108"/>
      <c r="BT164" s="108"/>
      <c r="BU164" s="108"/>
      <c r="BV164" s="108"/>
      <c r="BW164" s="108"/>
      <c r="BX164" s="108"/>
      <c r="BY164" s="108"/>
      <c r="BZ164" s="108"/>
      <c r="CA164" s="108"/>
      <c r="CB164" s="108"/>
      <c r="CC164" s="108"/>
      <c r="CD164" s="108"/>
      <c r="CE164" s="108"/>
      <c r="CF164" s="108"/>
      <c r="CG164" s="108"/>
      <c r="CH164" s="108"/>
      <c r="CI164" s="108"/>
      <c r="CJ164" s="108"/>
      <c r="CK164" s="108"/>
      <c r="CL164" s="108"/>
      <c r="CM164" s="108"/>
      <c r="CN164" s="108"/>
      <c r="CO164" s="108"/>
      <c r="CP164" s="108"/>
      <c r="CQ164" s="108"/>
      <c r="CR164" s="108"/>
      <c r="CS164" s="108"/>
      <c r="CT164" s="108"/>
      <c r="CU164" s="108"/>
      <c r="CV164" s="108"/>
      <c r="CW164" s="108"/>
      <c r="CX164" s="108"/>
      <c r="CY164" s="108"/>
      <c r="CZ164" s="108"/>
      <c r="DA164" s="108"/>
      <c r="DB164" s="108"/>
      <c r="DC164" s="108"/>
      <c r="DD164" s="108"/>
      <c r="DE164" s="108"/>
      <c r="DF164" s="108"/>
      <c r="DG164" s="108"/>
      <c r="DH164" s="108"/>
      <c r="DI164" s="108"/>
      <c r="DJ164" s="108"/>
      <c r="DK164" s="108"/>
      <c r="DL164" s="108"/>
      <c r="DM164" s="108"/>
      <c r="DN164" s="108"/>
      <c r="DO164" s="108"/>
      <c r="DP164" s="108"/>
      <c r="DQ164" s="108"/>
      <c r="DR164" s="108"/>
      <c r="DS164" s="108"/>
      <c r="DT164" s="108"/>
      <c r="DU164" s="108"/>
      <c r="DV164" s="108"/>
      <c r="DW164" s="108"/>
      <c r="DX164" s="108"/>
      <c r="DY164" s="108"/>
      <c r="DZ164" s="108"/>
      <c r="EA164" s="108"/>
      <c r="EB164" s="108"/>
      <c r="EC164" s="108"/>
      <c r="ED164" s="108"/>
      <c r="EE164" s="108"/>
      <c r="EF164" s="108"/>
      <c r="EG164" s="108"/>
      <c r="EH164" s="108"/>
      <c r="EI164" s="108"/>
      <c r="EJ164" s="108"/>
      <c r="EK164" s="108"/>
      <c r="EL164" s="108"/>
      <c r="EM164" s="108"/>
      <c r="EN164" s="108"/>
      <c r="EO164" s="108"/>
      <c r="EP164" s="108"/>
      <c r="EQ164" s="108"/>
      <c r="ER164" s="108"/>
      <c r="ES164" s="108"/>
      <c r="ET164" s="108"/>
      <c r="EU164" s="108"/>
      <c r="EV164" s="108"/>
      <c r="EW164" s="108"/>
      <c r="EX164" s="108"/>
      <c r="EY164" s="108"/>
      <c r="EZ164" s="108"/>
      <c r="FA164" s="108"/>
      <c r="FB164" s="108"/>
      <c r="FC164" s="108"/>
      <c r="FD164" s="108"/>
      <c r="FE164" s="108"/>
      <c r="FF164" s="108"/>
      <c r="FG164" s="108"/>
      <c r="FH164" s="108"/>
      <c r="FI164" s="108"/>
      <c r="FJ164" s="108"/>
      <c r="FK164" s="108"/>
      <c r="FL164" s="108"/>
      <c r="FM164" s="108"/>
      <c r="FN164" s="108"/>
      <c r="FO164" s="108"/>
      <c r="FP164" s="108"/>
      <c r="FQ164" s="108"/>
      <c r="FR164" s="108"/>
      <c r="FS164" s="108"/>
      <c r="FT164" s="108"/>
      <c r="FU164" s="108"/>
      <c r="FV164" s="108"/>
      <c r="FW164" s="108"/>
      <c r="FX164" s="108"/>
      <c r="FY164" s="108"/>
      <c r="FZ164" s="108"/>
      <c r="GA164" s="108"/>
      <c r="GB164" s="108"/>
      <c r="GC164" s="108"/>
      <c r="GD164" s="108"/>
      <c r="GE164" s="108"/>
      <c r="GF164" s="108"/>
      <c r="GG164" s="108"/>
      <c r="GH164" s="108"/>
      <c r="GI164" s="108"/>
      <c r="GJ164" s="108"/>
      <c r="GK164" s="108"/>
      <c r="GL164" s="108"/>
      <c r="GM164" s="108"/>
      <c r="GN164" s="108"/>
      <c r="GO164" s="108"/>
      <c r="GP164" s="108"/>
      <c r="GQ164" s="108"/>
      <c r="GR164" s="108"/>
      <c r="GS164" s="108"/>
      <c r="GT164" s="108"/>
      <c r="GU164" s="108"/>
      <c r="GV164" s="108"/>
      <c r="GW164" s="108"/>
      <c r="GX164" s="108"/>
      <c r="GY164" s="108"/>
      <c r="GZ164" s="108"/>
      <c r="HA164" s="108"/>
      <c r="HB164" s="108"/>
      <c r="HC164" s="108"/>
      <c r="HD164" s="108"/>
      <c r="HE164" s="108"/>
      <c r="HF164" s="108"/>
      <c r="HG164" s="108"/>
      <c r="HH164" s="108"/>
      <c r="HI164" s="108"/>
      <c r="HJ164" s="108"/>
      <c r="HK164" s="108"/>
      <c r="HL164" s="108"/>
      <c r="HM164" s="108"/>
      <c r="HN164" s="108"/>
      <c r="HO164" s="108"/>
      <c r="HP164" s="108"/>
      <c r="HQ164" s="108"/>
      <c r="HR164" s="108"/>
      <c r="HS164" s="108"/>
      <c r="HT164" s="108"/>
      <c r="HU164" s="108"/>
      <c r="HV164" s="108"/>
      <c r="HW164" s="108"/>
      <c r="HX164" s="108"/>
      <c r="HY164" s="108"/>
      <c r="HZ164" s="108"/>
      <c r="IA164" s="108"/>
      <c r="IB164" s="108"/>
      <c r="IC164" s="108"/>
      <c r="ID164" s="108"/>
      <c r="IE164" s="108"/>
      <c r="IF164" s="108"/>
      <c r="IG164" s="108"/>
      <c r="IH164" s="108"/>
      <c r="II164" s="108"/>
      <c r="IJ164" s="108"/>
      <c r="IK164" s="108"/>
      <c r="IL164" s="108"/>
      <c r="IM164" s="108"/>
      <c r="IN164" s="108"/>
      <c r="IO164" s="108"/>
      <c r="IP164" s="108"/>
      <c r="IQ164" s="108"/>
      <c r="IR164" s="108"/>
      <c r="IS164" s="108"/>
      <c r="IT164" s="108"/>
      <c r="IU164" s="108"/>
      <c r="IV164" s="108"/>
      <c r="IW164" s="108"/>
      <c r="IX164" s="108"/>
      <c r="IY164" s="108"/>
    </row>
    <row r="165" spans="1:259" s="134" customFormat="1" ht="20.100000000000001" customHeight="1">
      <c r="A165" s="27" t="s">
        <v>400</v>
      </c>
      <c r="B165" s="27" t="s">
        <v>126</v>
      </c>
      <c r="C165" s="30">
        <v>5</v>
      </c>
      <c r="D165" s="27" t="s">
        <v>401</v>
      </c>
      <c r="E165" s="33">
        <v>61080</v>
      </c>
      <c r="F165" s="26">
        <f>INT(E165*C165)</f>
        <v>305400</v>
      </c>
      <c r="G165" s="33"/>
      <c r="H165" s="33"/>
      <c r="I165" s="33"/>
      <c r="J165" s="33"/>
      <c r="K165" s="28">
        <f t="shared" si="14"/>
        <v>61080</v>
      </c>
      <c r="L165" s="26">
        <f>+INT(F165+H165+J165)</f>
        <v>305400</v>
      </c>
      <c r="M165" s="53" t="s">
        <v>30</v>
      </c>
      <c r="N165" s="447">
        <f t="shared" si="22"/>
        <v>1.1999999999999999E-3</v>
      </c>
      <c r="O165" s="54"/>
      <c r="P165" s="53"/>
      <c r="Q165" s="107"/>
      <c r="R165" s="133"/>
      <c r="S165" s="133"/>
      <c r="T165" s="133"/>
      <c r="U165" s="133"/>
      <c r="V165" s="133"/>
      <c r="W165" s="133"/>
      <c r="X165" s="133"/>
      <c r="Y165" s="133"/>
      <c r="Z165" s="133"/>
      <c r="AA165" s="133"/>
      <c r="AB165" s="133"/>
      <c r="AC165" s="133"/>
      <c r="AD165" s="133"/>
      <c r="AE165" s="133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/>
      <c r="AT165" s="133"/>
      <c r="AU165" s="133"/>
      <c r="AV165" s="133"/>
      <c r="AW165" s="133"/>
      <c r="AX165" s="133"/>
      <c r="AY165" s="133"/>
      <c r="AZ165" s="133"/>
      <c r="BA165" s="133"/>
      <c r="BB165" s="133"/>
      <c r="BC165" s="133"/>
      <c r="BD165" s="133"/>
      <c r="BE165" s="133"/>
      <c r="BF165" s="133"/>
      <c r="BG165" s="133"/>
      <c r="BH165" s="133"/>
      <c r="BI165" s="133"/>
      <c r="BJ165" s="133"/>
      <c r="BK165" s="133"/>
      <c r="BL165" s="133"/>
      <c r="BM165" s="133"/>
      <c r="BN165" s="133"/>
      <c r="BO165" s="133"/>
      <c r="BP165" s="133"/>
      <c r="BQ165" s="133"/>
      <c r="BR165" s="133"/>
      <c r="BS165" s="133"/>
      <c r="BT165" s="133"/>
      <c r="BU165" s="133"/>
      <c r="BV165" s="133"/>
      <c r="BW165" s="133"/>
      <c r="BX165" s="133"/>
      <c r="BY165" s="133"/>
      <c r="BZ165" s="133"/>
      <c r="CA165" s="133"/>
      <c r="CB165" s="133"/>
      <c r="CC165" s="133"/>
      <c r="CD165" s="133"/>
      <c r="CE165" s="133"/>
      <c r="CF165" s="133"/>
      <c r="CG165" s="133"/>
      <c r="CH165" s="133"/>
      <c r="CI165" s="133"/>
      <c r="CJ165" s="133"/>
      <c r="CK165" s="133"/>
      <c r="CL165" s="133"/>
      <c r="CM165" s="133"/>
      <c r="CN165" s="133"/>
      <c r="CO165" s="133"/>
      <c r="CP165" s="133"/>
      <c r="CQ165" s="133"/>
      <c r="CR165" s="133"/>
      <c r="CS165" s="133"/>
      <c r="CT165" s="133"/>
      <c r="CU165" s="133"/>
      <c r="CV165" s="133"/>
      <c r="CW165" s="133"/>
      <c r="CX165" s="133"/>
      <c r="CY165" s="133"/>
      <c r="CZ165" s="133"/>
      <c r="DA165" s="133"/>
      <c r="DB165" s="133"/>
      <c r="DC165" s="133"/>
      <c r="DD165" s="133"/>
      <c r="DE165" s="133"/>
      <c r="DF165" s="133"/>
      <c r="DG165" s="133"/>
      <c r="DH165" s="133"/>
      <c r="DI165" s="133"/>
      <c r="DJ165" s="133"/>
      <c r="DK165" s="133"/>
      <c r="DL165" s="133"/>
      <c r="DM165" s="133"/>
      <c r="DN165" s="133"/>
      <c r="DO165" s="133"/>
      <c r="DP165" s="133"/>
      <c r="DQ165" s="133"/>
      <c r="DR165" s="133"/>
      <c r="DS165" s="133"/>
      <c r="DT165" s="133"/>
      <c r="DU165" s="133"/>
      <c r="DV165" s="133"/>
      <c r="DW165" s="133"/>
      <c r="DX165" s="133"/>
      <c r="DY165" s="133"/>
      <c r="DZ165" s="133"/>
      <c r="EA165" s="133"/>
      <c r="EB165" s="133"/>
      <c r="EC165" s="133"/>
      <c r="ED165" s="133"/>
      <c r="EE165" s="133"/>
      <c r="EF165" s="133"/>
      <c r="EG165" s="133"/>
      <c r="EH165" s="133"/>
      <c r="EI165" s="133"/>
      <c r="EJ165" s="133"/>
      <c r="EK165" s="133"/>
      <c r="EL165" s="133"/>
      <c r="EM165" s="133"/>
      <c r="EN165" s="133"/>
      <c r="EO165" s="133"/>
      <c r="EP165" s="133"/>
      <c r="EQ165" s="133"/>
      <c r="ER165" s="133"/>
      <c r="ES165" s="133"/>
      <c r="ET165" s="133"/>
      <c r="EU165" s="133"/>
      <c r="EV165" s="133"/>
      <c r="EW165" s="133"/>
      <c r="EX165" s="133"/>
      <c r="EY165" s="133"/>
      <c r="EZ165" s="133"/>
      <c r="FA165" s="133"/>
      <c r="FB165" s="133"/>
      <c r="FC165" s="133"/>
      <c r="FD165" s="133"/>
      <c r="FE165" s="133"/>
      <c r="FF165" s="133"/>
      <c r="FG165" s="133"/>
      <c r="FH165" s="133"/>
      <c r="FI165" s="133"/>
      <c r="FJ165" s="133"/>
      <c r="FK165" s="133"/>
      <c r="FL165" s="133"/>
      <c r="FM165" s="133"/>
      <c r="FN165" s="133"/>
      <c r="FO165" s="133"/>
      <c r="FP165" s="133"/>
      <c r="FQ165" s="133"/>
      <c r="FR165" s="133"/>
      <c r="FS165" s="133"/>
      <c r="FT165" s="133"/>
      <c r="FU165" s="133"/>
      <c r="FV165" s="133"/>
      <c r="FW165" s="133"/>
      <c r="FX165" s="133"/>
      <c r="FY165" s="133"/>
      <c r="FZ165" s="133"/>
      <c r="GA165" s="133"/>
      <c r="GB165" s="133"/>
      <c r="GC165" s="133"/>
      <c r="GD165" s="133"/>
      <c r="GE165" s="133"/>
      <c r="GF165" s="133"/>
      <c r="GG165" s="133"/>
      <c r="GH165" s="133"/>
      <c r="GI165" s="133"/>
      <c r="GJ165" s="133"/>
      <c r="GK165" s="133"/>
      <c r="GL165" s="133"/>
      <c r="GM165" s="133"/>
      <c r="GN165" s="133"/>
      <c r="GO165" s="133"/>
      <c r="GP165" s="133"/>
      <c r="GQ165" s="133"/>
      <c r="GR165" s="133"/>
      <c r="GS165" s="133"/>
      <c r="GT165" s="133"/>
      <c r="GU165" s="133"/>
      <c r="GV165" s="133"/>
      <c r="GW165" s="133"/>
      <c r="GX165" s="133"/>
      <c r="GY165" s="133"/>
      <c r="GZ165" s="133"/>
      <c r="HA165" s="133"/>
      <c r="HB165" s="133"/>
      <c r="HC165" s="133"/>
      <c r="HD165" s="133"/>
      <c r="HE165" s="133"/>
      <c r="HF165" s="133"/>
      <c r="HG165" s="133"/>
      <c r="HH165" s="133"/>
      <c r="HI165" s="133"/>
      <c r="HJ165" s="133"/>
      <c r="HK165" s="133"/>
      <c r="HL165" s="133"/>
      <c r="HM165" s="133"/>
      <c r="HN165" s="133"/>
      <c r="HO165" s="133"/>
      <c r="HP165" s="133"/>
      <c r="HQ165" s="133"/>
      <c r="HR165" s="133"/>
      <c r="HS165" s="133"/>
      <c r="HT165" s="133"/>
      <c r="HU165" s="133"/>
      <c r="HV165" s="133"/>
      <c r="HW165" s="133"/>
      <c r="HX165" s="133"/>
      <c r="HY165" s="133"/>
      <c r="HZ165" s="133"/>
      <c r="IA165" s="133"/>
      <c r="IB165" s="133"/>
      <c r="IC165" s="133"/>
      <c r="ID165" s="133"/>
      <c r="IE165" s="133"/>
      <c r="IF165" s="133"/>
      <c r="IG165" s="133"/>
      <c r="IH165" s="133"/>
      <c r="II165" s="133"/>
      <c r="IJ165" s="133"/>
      <c r="IK165" s="133"/>
      <c r="IL165" s="133"/>
      <c r="IM165" s="133"/>
      <c r="IN165" s="133"/>
      <c r="IO165" s="133"/>
      <c r="IP165" s="133"/>
      <c r="IQ165" s="133"/>
      <c r="IR165" s="133"/>
      <c r="IS165" s="133"/>
      <c r="IT165" s="133"/>
      <c r="IU165" s="133"/>
      <c r="IV165" s="133"/>
      <c r="IW165" s="133"/>
      <c r="IX165" s="133"/>
      <c r="IY165" s="133"/>
    </row>
    <row r="166" spans="1:259" s="134" customFormat="1" ht="20.100000000000001" hidden="1" customHeight="1">
      <c r="A166" s="109" t="s">
        <v>245</v>
      </c>
      <c r="B166" s="109"/>
      <c r="C166" s="124"/>
      <c r="D166" s="109"/>
      <c r="E166" s="119"/>
      <c r="F166" s="110">
        <f>F165+F164</f>
        <v>1025400</v>
      </c>
      <c r="G166" s="119"/>
      <c r="H166" s="119"/>
      <c r="I166" s="119"/>
      <c r="J166" s="119"/>
      <c r="K166" s="114"/>
      <c r="L166" s="110">
        <f>+INT(F166+H166+J166)</f>
        <v>1025400</v>
      </c>
      <c r="M166" s="26"/>
      <c r="N166" s="65"/>
      <c r="O166" s="54"/>
      <c r="P166" s="53"/>
      <c r="Q166" s="13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  <c r="FH166" s="133"/>
      <c r="FI166" s="133"/>
      <c r="FJ166" s="133"/>
      <c r="FK166" s="133"/>
      <c r="FL166" s="133"/>
      <c r="FM166" s="133"/>
      <c r="FN166" s="133"/>
      <c r="FO166" s="133"/>
      <c r="FP166" s="133"/>
      <c r="FQ166" s="133"/>
      <c r="FR166" s="133"/>
      <c r="FS166" s="133"/>
      <c r="FT166" s="133"/>
      <c r="FU166" s="133"/>
      <c r="FV166" s="133"/>
      <c r="FW166" s="133"/>
      <c r="FX166" s="133"/>
      <c r="FY166" s="133"/>
      <c r="FZ166" s="133"/>
      <c r="GA166" s="133"/>
      <c r="GB166" s="133"/>
      <c r="GC166" s="133"/>
      <c r="GD166" s="133"/>
      <c r="GE166" s="133"/>
      <c r="GF166" s="133"/>
      <c r="GG166" s="133"/>
      <c r="GH166" s="133"/>
      <c r="GI166" s="133"/>
      <c r="GJ166" s="133"/>
      <c r="GK166" s="133"/>
      <c r="GL166" s="133"/>
      <c r="GM166" s="133"/>
      <c r="GN166" s="133"/>
      <c r="GO166" s="133"/>
      <c r="GP166" s="133"/>
      <c r="GQ166" s="133"/>
      <c r="GR166" s="133"/>
      <c r="GS166" s="133"/>
      <c r="GT166" s="133"/>
      <c r="GU166" s="133"/>
      <c r="GV166" s="133"/>
      <c r="GW166" s="133"/>
      <c r="GX166" s="133"/>
      <c r="GY166" s="133"/>
      <c r="GZ166" s="133"/>
      <c r="HA166" s="133"/>
      <c r="HB166" s="133"/>
      <c r="HC166" s="133"/>
      <c r="HD166" s="133"/>
      <c r="HE166" s="133"/>
      <c r="HF166" s="133"/>
      <c r="HG166" s="133"/>
      <c r="HH166" s="133"/>
      <c r="HI166" s="133"/>
      <c r="HJ166" s="133"/>
      <c r="HK166" s="133"/>
      <c r="HL166" s="133"/>
      <c r="HM166" s="133"/>
      <c r="HN166" s="133"/>
      <c r="HO166" s="133"/>
      <c r="HP166" s="133"/>
      <c r="HQ166" s="133"/>
      <c r="HR166" s="133"/>
      <c r="HS166" s="133"/>
      <c r="HT166" s="133"/>
      <c r="HU166" s="133"/>
      <c r="HV166" s="133"/>
      <c r="HW166" s="133"/>
      <c r="HX166" s="133"/>
      <c r="HY166" s="133"/>
      <c r="HZ166" s="133"/>
      <c r="IA166" s="133"/>
      <c r="IB166" s="133"/>
      <c r="IC166" s="133"/>
      <c r="ID166" s="133"/>
      <c r="IE166" s="133"/>
      <c r="IF166" s="133"/>
      <c r="IG166" s="133"/>
      <c r="IH166" s="133"/>
      <c r="II166" s="133"/>
      <c r="IJ166" s="133"/>
      <c r="IK166" s="133"/>
      <c r="IL166" s="133"/>
      <c r="IM166" s="133"/>
      <c r="IN166" s="133"/>
      <c r="IO166" s="133"/>
      <c r="IP166" s="133"/>
      <c r="IQ166" s="133"/>
      <c r="IR166" s="133"/>
      <c r="IS166" s="133"/>
      <c r="IT166" s="133"/>
      <c r="IU166" s="133"/>
      <c r="IV166" s="133"/>
      <c r="IW166" s="133"/>
      <c r="IX166" s="133"/>
      <c r="IY166" s="133"/>
    </row>
    <row r="167" spans="1:259" s="136" customFormat="1" ht="20.100000000000001" customHeight="1">
      <c r="A167" s="42" t="s">
        <v>128</v>
      </c>
      <c r="B167" s="27" t="s">
        <v>129</v>
      </c>
      <c r="C167" s="30">
        <v>1</v>
      </c>
      <c r="D167" s="27" t="s">
        <v>58</v>
      </c>
      <c r="E167" s="33">
        <v>1044000</v>
      </c>
      <c r="F167" s="26">
        <f>INT(E167*C167)</f>
        <v>1044000</v>
      </c>
      <c r="G167" s="33">
        <v>365126</v>
      </c>
      <c r="H167" s="33">
        <f>INT(G167*C167)</f>
        <v>365126</v>
      </c>
      <c r="I167" s="33">
        <v>140616</v>
      </c>
      <c r="J167" s="33">
        <f>INT(C167*I167)</f>
        <v>140616</v>
      </c>
      <c r="K167" s="28">
        <f t="shared" si="14"/>
        <v>1549742</v>
      </c>
      <c r="L167" s="26">
        <f>+INT(F167+H167+J167)</f>
        <v>1549742</v>
      </c>
      <c r="M167" s="53" t="s">
        <v>30</v>
      </c>
      <c r="N167" s="447">
        <f>ROUND(L167/$K$6,4)</f>
        <v>6.1999999999999998E-3</v>
      </c>
      <c r="O167" s="54"/>
      <c r="P167" s="53"/>
      <c r="Q167" s="107"/>
      <c r="R167" s="135"/>
      <c r="S167" s="135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  <c r="DI167" s="135"/>
      <c r="DJ167" s="135"/>
      <c r="DK167" s="135"/>
      <c r="DL167" s="135"/>
      <c r="DM167" s="135"/>
      <c r="DN167" s="135"/>
      <c r="DO167" s="135"/>
      <c r="DP167" s="135"/>
      <c r="DQ167" s="135"/>
      <c r="DR167" s="135"/>
      <c r="DS167" s="135"/>
      <c r="DT167" s="135"/>
      <c r="DU167" s="135"/>
      <c r="DV167" s="135"/>
      <c r="DW167" s="135"/>
      <c r="DX167" s="135"/>
      <c r="DY167" s="135"/>
      <c r="DZ167" s="135"/>
      <c r="EA167" s="135"/>
      <c r="EB167" s="135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  <c r="EM167" s="135"/>
      <c r="EN167" s="135"/>
      <c r="EO167" s="135"/>
      <c r="EP167" s="135"/>
      <c r="EQ167" s="135"/>
      <c r="ER167" s="135"/>
      <c r="ES167" s="135"/>
      <c r="ET167" s="135"/>
      <c r="EU167" s="135"/>
      <c r="EV167" s="135"/>
      <c r="EW167" s="135"/>
      <c r="EX167" s="135"/>
      <c r="EY167" s="135"/>
      <c r="EZ167" s="135"/>
      <c r="FA167" s="135"/>
      <c r="FB167" s="135"/>
      <c r="FC167" s="135"/>
      <c r="FD167" s="135"/>
      <c r="FE167" s="135"/>
      <c r="FF167" s="135"/>
      <c r="FG167" s="135"/>
      <c r="FH167" s="135"/>
      <c r="FI167" s="135"/>
      <c r="FJ167" s="135"/>
      <c r="FK167" s="135"/>
      <c r="FL167" s="135"/>
      <c r="FM167" s="135"/>
      <c r="FN167" s="135"/>
      <c r="FO167" s="135"/>
      <c r="FP167" s="135"/>
      <c r="FQ167" s="135"/>
      <c r="FR167" s="135"/>
      <c r="FS167" s="135"/>
      <c r="FT167" s="135"/>
      <c r="FU167" s="135"/>
      <c r="FV167" s="135"/>
      <c r="FW167" s="135"/>
      <c r="FX167" s="135"/>
      <c r="FY167" s="135"/>
      <c r="FZ167" s="135"/>
      <c r="GA167" s="135"/>
      <c r="GB167" s="135"/>
      <c r="GC167" s="135"/>
      <c r="GD167" s="135"/>
      <c r="GE167" s="135"/>
      <c r="GF167" s="135"/>
      <c r="GG167" s="135"/>
      <c r="GH167" s="135"/>
      <c r="GI167" s="135"/>
      <c r="GJ167" s="135"/>
      <c r="GK167" s="135"/>
      <c r="GL167" s="135"/>
      <c r="GM167" s="135"/>
      <c r="GN167" s="135"/>
      <c r="GO167" s="135"/>
      <c r="GP167" s="135"/>
      <c r="GQ167" s="135"/>
      <c r="GR167" s="135"/>
      <c r="GS167" s="135"/>
      <c r="GT167" s="135"/>
      <c r="GU167" s="135"/>
      <c r="GV167" s="135"/>
      <c r="GW167" s="135"/>
      <c r="GX167" s="135"/>
      <c r="GY167" s="135"/>
      <c r="GZ167" s="135"/>
      <c r="HA167" s="135"/>
      <c r="HB167" s="135"/>
      <c r="HC167" s="135"/>
      <c r="HD167" s="135"/>
      <c r="HE167" s="135"/>
      <c r="HF167" s="135"/>
      <c r="HG167" s="135"/>
      <c r="HH167" s="135"/>
      <c r="HI167" s="135"/>
      <c r="HJ167" s="135"/>
      <c r="HK167" s="135"/>
      <c r="HL167" s="135"/>
      <c r="HM167" s="135"/>
      <c r="HN167" s="135"/>
      <c r="HO167" s="135"/>
      <c r="HP167" s="135"/>
      <c r="HQ167" s="135"/>
      <c r="HR167" s="135"/>
      <c r="HS167" s="135"/>
      <c r="HT167" s="135"/>
      <c r="HU167" s="135"/>
      <c r="HV167" s="135"/>
      <c r="HW167" s="135"/>
      <c r="HX167" s="135"/>
      <c r="HY167" s="135"/>
      <c r="HZ167" s="135"/>
      <c r="IA167" s="135"/>
      <c r="IB167" s="135"/>
      <c r="IC167" s="135"/>
      <c r="ID167" s="135"/>
      <c r="IE167" s="135"/>
      <c r="IF167" s="135"/>
      <c r="IG167" s="135"/>
      <c r="IH167" s="135"/>
      <c r="II167" s="135"/>
      <c r="IJ167" s="135"/>
      <c r="IK167" s="135"/>
      <c r="IL167" s="135"/>
      <c r="IM167" s="135"/>
      <c r="IN167" s="135"/>
      <c r="IO167" s="135"/>
      <c r="IP167" s="135"/>
      <c r="IQ167" s="135"/>
      <c r="IR167" s="135"/>
      <c r="IS167" s="135"/>
      <c r="IT167" s="135"/>
      <c r="IU167" s="135"/>
      <c r="IV167" s="135"/>
      <c r="IW167" s="135"/>
      <c r="IX167" s="135"/>
      <c r="IY167" s="135"/>
    </row>
    <row r="168" spans="1:259" s="134" customFormat="1" ht="20.100000000000001" hidden="1" customHeight="1">
      <c r="A168" s="109" t="s">
        <v>245</v>
      </c>
      <c r="B168" s="109"/>
      <c r="C168" s="124"/>
      <c r="D168" s="109"/>
      <c r="E168" s="119"/>
      <c r="F168" s="110">
        <f>F167</f>
        <v>1044000</v>
      </c>
      <c r="G168" s="119"/>
      <c r="H168" s="119">
        <f>H167</f>
        <v>365126</v>
      </c>
      <c r="I168" s="119"/>
      <c r="J168" s="119">
        <f>J167</f>
        <v>140616</v>
      </c>
      <c r="K168" s="114"/>
      <c r="L168" s="116">
        <f>J168+F168+H168</f>
        <v>1549742</v>
      </c>
      <c r="M168" s="26"/>
      <c r="N168" s="65"/>
      <c r="O168" s="54"/>
      <c r="P168" s="53"/>
      <c r="Q168" s="133"/>
      <c r="R168" s="133"/>
      <c r="S168" s="133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133"/>
      <c r="AX168" s="133"/>
      <c r="AY168" s="133"/>
      <c r="AZ168" s="133"/>
      <c r="BA168" s="133"/>
      <c r="BB168" s="133"/>
      <c r="BC168" s="133"/>
      <c r="BD168" s="133"/>
      <c r="BE168" s="133"/>
      <c r="BF168" s="133"/>
      <c r="BG168" s="133"/>
      <c r="BH168" s="133"/>
      <c r="BI168" s="133"/>
      <c r="BJ168" s="133"/>
      <c r="BK168" s="133"/>
      <c r="BL168" s="133"/>
      <c r="BM168" s="133"/>
      <c r="BN168" s="133"/>
      <c r="BO168" s="133"/>
      <c r="BP168" s="133"/>
      <c r="BQ168" s="133"/>
      <c r="BR168" s="133"/>
      <c r="BS168" s="133"/>
      <c r="BT168" s="133"/>
      <c r="BU168" s="133"/>
      <c r="BV168" s="133"/>
      <c r="BW168" s="133"/>
      <c r="BX168" s="133"/>
      <c r="BY168" s="133"/>
      <c r="BZ168" s="133"/>
      <c r="CA168" s="133"/>
      <c r="CB168" s="133"/>
      <c r="CC168" s="133"/>
      <c r="CD168" s="133"/>
      <c r="CE168" s="133"/>
      <c r="CF168" s="133"/>
      <c r="CG168" s="133"/>
      <c r="CH168" s="133"/>
      <c r="CI168" s="133"/>
      <c r="CJ168" s="133"/>
      <c r="CK168" s="133"/>
      <c r="CL168" s="133"/>
      <c r="CM168" s="133"/>
      <c r="CN168" s="133"/>
      <c r="CO168" s="133"/>
      <c r="CP168" s="133"/>
      <c r="CQ168" s="133"/>
      <c r="CR168" s="133"/>
      <c r="CS168" s="133"/>
      <c r="CT168" s="133"/>
      <c r="CU168" s="133"/>
      <c r="CV168" s="133"/>
      <c r="CW168" s="133"/>
      <c r="CX168" s="133"/>
      <c r="CY168" s="133"/>
      <c r="CZ168" s="133"/>
      <c r="DA168" s="133"/>
      <c r="DB168" s="133"/>
      <c r="DC168" s="133"/>
      <c r="DD168" s="133"/>
      <c r="DE168" s="133"/>
      <c r="DF168" s="133"/>
      <c r="DG168" s="133"/>
      <c r="DH168" s="133"/>
      <c r="DI168" s="133"/>
      <c r="DJ168" s="133"/>
      <c r="DK168" s="133"/>
      <c r="DL168" s="133"/>
      <c r="DM168" s="133"/>
      <c r="DN168" s="133"/>
      <c r="DO168" s="133"/>
      <c r="DP168" s="133"/>
      <c r="DQ168" s="133"/>
      <c r="DR168" s="133"/>
      <c r="DS168" s="133"/>
      <c r="DT168" s="133"/>
      <c r="DU168" s="133"/>
      <c r="DV168" s="133"/>
      <c r="DW168" s="133"/>
      <c r="DX168" s="133"/>
      <c r="DY168" s="133"/>
      <c r="DZ168" s="133"/>
      <c r="EA168" s="133"/>
      <c r="EB168" s="133"/>
      <c r="EC168" s="133"/>
      <c r="ED168" s="133"/>
      <c r="EE168" s="133"/>
      <c r="EF168" s="133"/>
      <c r="EG168" s="133"/>
      <c r="EH168" s="133"/>
      <c r="EI168" s="133"/>
      <c r="EJ168" s="133"/>
      <c r="EK168" s="133"/>
      <c r="EL168" s="133"/>
      <c r="EM168" s="133"/>
      <c r="EN168" s="133"/>
      <c r="EO168" s="133"/>
      <c r="EP168" s="133"/>
      <c r="EQ168" s="133"/>
      <c r="ER168" s="133"/>
      <c r="ES168" s="133"/>
      <c r="ET168" s="133"/>
      <c r="EU168" s="133"/>
      <c r="EV168" s="133"/>
      <c r="EW168" s="133"/>
      <c r="EX168" s="133"/>
      <c r="EY168" s="133"/>
      <c r="EZ168" s="133"/>
      <c r="FA168" s="133"/>
      <c r="FB168" s="133"/>
      <c r="FC168" s="133"/>
      <c r="FD168" s="133"/>
      <c r="FE168" s="133"/>
      <c r="FF168" s="133"/>
      <c r="FG168" s="133"/>
      <c r="FH168" s="133"/>
      <c r="FI168" s="133"/>
      <c r="FJ168" s="133"/>
      <c r="FK168" s="133"/>
      <c r="FL168" s="133"/>
      <c r="FM168" s="133"/>
      <c r="FN168" s="133"/>
      <c r="FO168" s="133"/>
      <c r="FP168" s="133"/>
      <c r="FQ168" s="133"/>
      <c r="FR168" s="133"/>
      <c r="FS168" s="133"/>
      <c r="FT168" s="133"/>
      <c r="FU168" s="133"/>
      <c r="FV168" s="133"/>
      <c r="FW168" s="133"/>
      <c r="FX168" s="133"/>
      <c r="FY168" s="133"/>
      <c r="FZ168" s="133"/>
      <c r="GA168" s="133"/>
      <c r="GB168" s="133"/>
      <c r="GC168" s="133"/>
      <c r="GD168" s="133"/>
      <c r="GE168" s="133"/>
      <c r="GF168" s="133"/>
      <c r="GG168" s="133"/>
      <c r="GH168" s="133"/>
      <c r="GI168" s="133"/>
      <c r="GJ168" s="133"/>
      <c r="GK168" s="133"/>
      <c r="GL168" s="133"/>
      <c r="GM168" s="133"/>
      <c r="GN168" s="133"/>
      <c r="GO168" s="133"/>
      <c r="GP168" s="133"/>
      <c r="GQ168" s="133"/>
      <c r="GR168" s="133"/>
      <c r="GS168" s="133"/>
      <c r="GT168" s="133"/>
      <c r="GU168" s="133"/>
      <c r="GV168" s="133"/>
      <c r="GW168" s="133"/>
      <c r="GX168" s="133"/>
      <c r="GY168" s="133"/>
      <c r="GZ168" s="133"/>
      <c r="HA168" s="133"/>
      <c r="HB168" s="133"/>
      <c r="HC168" s="133"/>
      <c r="HD168" s="133"/>
      <c r="HE168" s="133"/>
      <c r="HF168" s="133"/>
      <c r="HG168" s="133"/>
      <c r="HH168" s="133"/>
      <c r="HI168" s="133"/>
      <c r="HJ168" s="133"/>
      <c r="HK168" s="133"/>
      <c r="HL168" s="133"/>
      <c r="HM168" s="133"/>
      <c r="HN168" s="133"/>
      <c r="HO168" s="133"/>
      <c r="HP168" s="133"/>
      <c r="HQ168" s="133"/>
      <c r="HR168" s="133"/>
      <c r="HS168" s="133"/>
      <c r="HT168" s="133"/>
      <c r="HU168" s="133"/>
      <c r="HV168" s="133"/>
      <c r="HW168" s="133"/>
      <c r="HX168" s="133"/>
      <c r="HY168" s="133"/>
      <c r="HZ168" s="133"/>
      <c r="IA168" s="133"/>
      <c r="IB168" s="133"/>
      <c r="IC168" s="133"/>
      <c r="ID168" s="133"/>
      <c r="IE168" s="133"/>
      <c r="IF168" s="133"/>
      <c r="IG168" s="133"/>
      <c r="IH168" s="133"/>
      <c r="II168" s="133"/>
      <c r="IJ168" s="133"/>
      <c r="IK168" s="133"/>
      <c r="IL168" s="133"/>
      <c r="IM168" s="133"/>
      <c r="IN168" s="133"/>
      <c r="IO168" s="133"/>
      <c r="IP168" s="133"/>
      <c r="IQ168" s="133"/>
      <c r="IR168" s="133"/>
      <c r="IS168" s="133"/>
      <c r="IT168" s="133"/>
      <c r="IU168" s="133"/>
      <c r="IV168" s="133"/>
      <c r="IW168" s="133"/>
      <c r="IX168" s="133"/>
      <c r="IY168" s="133"/>
    </row>
    <row r="169" spans="1:259" s="134" customFormat="1" ht="20.100000000000001" hidden="1" customHeight="1">
      <c r="A169" s="132" t="s">
        <v>246</v>
      </c>
      <c r="B169" s="109" t="s">
        <v>239</v>
      </c>
      <c r="C169" s="124"/>
      <c r="D169" s="109"/>
      <c r="E169" s="119"/>
      <c r="F169" s="110">
        <f>F162+F166+F168</f>
        <v>5088940</v>
      </c>
      <c r="G169" s="119"/>
      <c r="H169" s="110">
        <f>H162+H166+H168</f>
        <v>365126</v>
      </c>
      <c r="I169" s="119"/>
      <c r="J169" s="110">
        <f>J162+J166+J168</f>
        <v>140616</v>
      </c>
      <c r="K169" s="28"/>
      <c r="L169" s="110">
        <f>+INT(H169+J169+F169)</f>
        <v>5594682</v>
      </c>
      <c r="M169" s="110"/>
      <c r="N169" s="65"/>
      <c r="O169" s="54"/>
      <c r="P169" s="53"/>
      <c r="Q169" s="133"/>
      <c r="R169" s="133"/>
      <c r="S169" s="133"/>
      <c r="T169" s="133"/>
      <c r="U169" s="133"/>
      <c r="V169" s="133"/>
      <c r="W169" s="133"/>
      <c r="X169" s="133"/>
      <c r="Y169" s="133"/>
      <c r="Z169" s="133"/>
      <c r="AA169" s="133"/>
      <c r="AB169" s="133"/>
      <c r="AC169" s="133"/>
      <c r="AD169" s="133"/>
      <c r="AE169" s="133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/>
      <c r="AT169" s="133"/>
      <c r="AU169" s="133"/>
      <c r="AV169" s="133"/>
      <c r="AW169" s="133"/>
      <c r="AX169" s="133"/>
      <c r="AY169" s="133"/>
      <c r="AZ169" s="133"/>
      <c r="BA169" s="133"/>
      <c r="BB169" s="133"/>
      <c r="BC169" s="133"/>
      <c r="BD169" s="133"/>
      <c r="BE169" s="133"/>
      <c r="BF169" s="133"/>
      <c r="BG169" s="133"/>
      <c r="BH169" s="133"/>
      <c r="BI169" s="133"/>
      <c r="BJ169" s="133"/>
      <c r="BK169" s="133"/>
      <c r="BL169" s="133"/>
      <c r="BM169" s="133"/>
      <c r="BN169" s="133"/>
      <c r="BO169" s="133"/>
      <c r="BP169" s="133"/>
      <c r="BQ169" s="133"/>
      <c r="BR169" s="133"/>
      <c r="BS169" s="133"/>
      <c r="BT169" s="133"/>
      <c r="BU169" s="133"/>
      <c r="BV169" s="133"/>
      <c r="BW169" s="133"/>
      <c r="BX169" s="133"/>
      <c r="BY169" s="133"/>
      <c r="BZ169" s="133"/>
      <c r="CA169" s="133"/>
      <c r="CB169" s="133"/>
      <c r="CC169" s="133"/>
      <c r="CD169" s="133"/>
      <c r="CE169" s="133"/>
      <c r="CF169" s="133"/>
      <c r="CG169" s="133"/>
      <c r="CH169" s="133"/>
      <c r="CI169" s="133"/>
      <c r="CJ169" s="133"/>
      <c r="CK169" s="133"/>
      <c r="CL169" s="133"/>
      <c r="CM169" s="133"/>
      <c r="CN169" s="133"/>
      <c r="CO169" s="133"/>
      <c r="CP169" s="133"/>
      <c r="CQ169" s="133"/>
      <c r="CR169" s="133"/>
      <c r="CS169" s="133"/>
      <c r="CT169" s="133"/>
      <c r="CU169" s="133"/>
      <c r="CV169" s="133"/>
      <c r="CW169" s="133"/>
      <c r="CX169" s="133"/>
      <c r="CY169" s="133"/>
      <c r="CZ169" s="133"/>
      <c r="DA169" s="133"/>
      <c r="DB169" s="133"/>
      <c r="DC169" s="133"/>
      <c r="DD169" s="133"/>
      <c r="DE169" s="133"/>
      <c r="DF169" s="133"/>
      <c r="DG169" s="133"/>
      <c r="DH169" s="133"/>
      <c r="DI169" s="133"/>
      <c r="DJ169" s="133"/>
      <c r="DK169" s="133"/>
      <c r="DL169" s="133"/>
      <c r="DM169" s="133"/>
      <c r="DN169" s="133"/>
      <c r="DO169" s="133"/>
      <c r="DP169" s="133"/>
      <c r="DQ169" s="133"/>
      <c r="DR169" s="133"/>
      <c r="DS169" s="133"/>
      <c r="DT169" s="133"/>
      <c r="DU169" s="133"/>
      <c r="DV169" s="133"/>
      <c r="DW169" s="133"/>
      <c r="DX169" s="133"/>
      <c r="DY169" s="133"/>
      <c r="DZ169" s="133"/>
      <c r="EA169" s="133"/>
      <c r="EB169" s="133"/>
      <c r="EC169" s="133"/>
      <c r="ED169" s="133"/>
      <c r="EE169" s="133"/>
      <c r="EF169" s="133"/>
      <c r="EG169" s="133"/>
      <c r="EH169" s="133"/>
      <c r="EI169" s="133"/>
      <c r="EJ169" s="133"/>
      <c r="EK169" s="133"/>
      <c r="EL169" s="133"/>
      <c r="EM169" s="133"/>
      <c r="EN169" s="133"/>
      <c r="EO169" s="133"/>
      <c r="EP169" s="133"/>
      <c r="EQ169" s="133"/>
      <c r="ER169" s="133"/>
      <c r="ES169" s="133"/>
      <c r="ET169" s="133"/>
      <c r="EU169" s="133"/>
      <c r="EV169" s="133"/>
      <c r="EW169" s="133"/>
      <c r="EX169" s="133"/>
      <c r="EY169" s="133"/>
      <c r="EZ169" s="133"/>
      <c r="FA169" s="133"/>
      <c r="FB169" s="133"/>
      <c r="FC169" s="133"/>
      <c r="FD169" s="133"/>
      <c r="FE169" s="133"/>
      <c r="FF169" s="133"/>
      <c r="FG169" s="133"/>
      <c r="FH169" s="133"/>
      <c r="FI169" s="133"/>
      <c r="FJ169" s="133"/>
      <c r="FK169" s="133"/>
      <c r="FL169" s="133"/>
      <c r="FM169" s="133"/>
      <c r="FN169" s="133"/>
      <c r="FO169" s="133"/>
      <c r="FP169" s="133"/>
      <c r="FQ169" s="133"/>
      <c r="FR169" s="133"/>
      <c r="FS169" s="133"/>
      <c r="FT169" s="133"/>
      <c r="FU169" s="133"/>
      <c r="FV169" s="133"/>
      <c r="FW169" s="133"/>
      <c r="FX169" s="133"/>
      <c r="FY169" s="133"/>
      <c r="FZ169" s="133"/>
      <c r="GA169" s="133"/>
      <c r="GB169" s="133"/>
      <c r="GC169" s="133"/>
      <c r="GD169" s="133"/>
      <c r="GE169" s="133"/>
      <c r="GF169" s="133"/>
      <c r="GG169" s="133"/>
      <c r="GH169" s="133"/>
      <c r="GI169" s="133"/>
      <c r="GJ169" s="133"/>
      <c r="GK169" s="133"/>
      <c r="GL169" s="133"/>
      <c r="GM169" s="133"/>
      <c r="GN169" s="133"/>
      <c r="GO169" s="133"/>
      <c r="GP169" s="133"/>
      <c r="GQ169" s="133"/>
      <c r="GR169" s="133"/>
      <c r="GS169" s="133"/>
      <c r="GT169" s="133"/>
      <c r="GU169" s="133"/>
      <c r="GV169" s="133"/>
      <c r="GW169" s="133"/>
      <c r="GX169" s="133"/>
      <c r="GY169" s="133"/>
      <c r="GZ169" s="133"/>
      <c r="HA169" s="133"/>
      <c r="HB169" s="133"/>
      <c r="HC169" s="133"/>
      <c r="HD169" s="133"/>
      <c r="HE169" s="133"/>
      <c r="HF169" s="133"/>
      <c r="HG169" s="133"/>
      <c r="HH169" s="133"/>
      <c r="HI169" s="133"/>
      <c r="HJ169" s="133"/>
      <c r="HK169" s="133"/>
      <c r="HL169" s="133"/>
      <c r="HM169" s="133"/>
      <c r="HN169" s="133"/>
      <c r="HO169" s="133"/>
      <c r="HP169" s="133"/>
      <c r="HQ169" s="133"/>
      <c r="HR169" s="133"/>
      <c r="HS169" s="133"/>
      <c r="HT169" s="133"/>
      <c r="HU169" s="133"/>
      <c r="HV169" s="133"/>
      <c r="HW169" s="133"/>
      <c r="HX169" s="133"/>
      <c r="HY169" s="133"/>
      <c r="HZ169" s="133"/>
      <c r="IA169" s="133"/>
      <c r="IB169" s="133"/>
      <c r="IC169" s="133"/>
      <c r="ID169" s="133"/>
      <c r="IE169" s="133"/>
      <c r="IF169" s="133"/>
      <c r="IG169" s="133"/>
      <c r="IH169" s="133"/>
      <c r="II169" s="133"/>
      <c r="IJ169" s="133"/>
      <c r="IK169" s="133"/>
      <c r="IL169" s="133"/>
      <c r="IM169" s="133"/>
      <c r="IN169" s="133"/>
      <c r="IO169" s="133"/>
      <c r="IP169" s="133"/>
      <c r="IQ169" s="133"/>
      <c r="IR169" s="133"/>
      <c r="IS169" s="133"/>
      <c r="IT169" s="133"/>
      <c r="IU169" s="133"/>
      <c r="IV169" s="133"/>
      <c r="IW169" s="133"/>
      <c r="IX169" s="133"/>
      <c r="IY169" s="133"/>
    </row>
    <row r="170" spans="1:259" s="134" customFormat="1" ht="20.100000000000001" hidden="1" customHeight="1">
      <c r="A170" s="132"/>
      <c r="B170" s="109"/>
      <c r="C170" s="124"/>
      <c r="D170" s="109"/>
      <c r="E170" s="119"/>
      <c r="F170" s="110"/>
      <c r="G170" s="119"/>
      <c r="H170" s="110"/>
      <c r="I170" s="119"/>
      <c r="J170" s="110"/>
      <c r="K170" s="28"/>
      <c r="L170" s="110"/>
      <c r="M170" s="110"/>
      <c r="N170" s="65"/>
      <c r="O170" s="54"/>
      <c r="P170" s="53"/>
      <c r="Q170" s="13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/>
      <c r="AT170" s="133"/>
      <c r="AU170" s="133"/>
      <c r="AV170" s="133"/>
      <c r="AW170" s="133"/>
      <c r="AX170" s="133"/>
      <c r="AY170" s="133"/>
      <c r="AZ170" s="133"/>
      <c r="BA170" s="133"/>
      <c r="BB170" s="133"/>
      <c r="BC170" s="133"/>
      <c r="BD170" s="133"/>
      <c r="BE170" s="133"/>
      <c r="BF170" s="133"/>
      <c r="BG170" s="133"/>
      <c r="BH170" s="133"/>
      <c r="BI170" s="133"/>
      <c r="BJ170" s="133"/>
      <c r="BK170" s="133"/>
      <c r="BL170" s="133"/>
      <c r="BM170" s="133"/>
      <c r="BN170" s="133"/>
      <c r="BO170" s="133"/>
      <c r="BP170" s="133"/>
      <c r="BQ170" s="133"/>
      <c r="BR170" s="133"/>
      <c r="BS170" s="133"/>
      <c r="BT170" s="133"/>
      <c r="BU170" s="133"/>
      <c r="BV170" s="133"/>
      <c r="BW170" s="133"/>
      <c r="BX170" s="133"/>
      <c r="BY170" s="133"/>
      <c r="BZ170" s="133"/>
      <c r="CA170" s="133"/>
      <c r="CB170" s="133"/>
      <c r="CC170" s="133"/>
      <c r="CD170" s="133"/>
      <c r="CE170" s="133"/>
      <c r="CF170" s="133"/>
      <c r="CG170" s="133"/>
      <c r="CH170" s="133"/>
      <c r="CI170" s="133"/>
      <c r="CJ170" s="133"/>
      <c r="CK170" s="133"/>
      <c r="CL170" s="133"/>
      <c r="CM170" s="133"/>
      <c r="CN170" s="133"/>
      <c r="CO170" s="133"/>
      <c r="CP170" s="133"/>
      <c r="CQ170" s="133"/>
      <c r="CR170" s="133"/>
      <c r="CS170" s="133"/>
      <c r="CT170" s="133"/>
      <c r="CU170" s="133"/>
      <c r="CV170" s="133"/>
      <c r="CW170" s="133"/>
      <c r="CX170" s="133"/>
      <c r="CY170" s="133"/>
      <c r="CZ170" s="133"/>
      <c r="DA170" s="133"/>
      <c r="DB170" s="133"/>
      <c r="DC170" s="133"/>
      <c r="DD170" s="133"/>
      <c r="DE170" s="133"/>
      <c r="DF170" s="133"/>
      <c r="DG170" s="133"/>
      <c r="DH170" s="133"/>
      <c r="DI170" s="133"/>
      <c r="DJ170" s="133"/>
      <c r="DK170" s="133"/>
      <c r="DL170" s="133"/>
      <c r="DM170" s="133"/>
      <c r="DN170" s="133"/>
      <c r="DO170" s="133"/>
      <c r="DP170" s="133"/>
      <c r="DQ170" s="133"/>
      <c r="DR170" s="133"/>
      <c r="DS170" s="133"/>
      <c r="DT170" s="133"/>
      <c r="DU170" s="133"/>
      <c r="DV170" s="133"/>
      <c r="DW170" s="133"/>
      <c r="DX170" s="133"/>
      <c r="DY170" s="133"/>
      <c r="DZ170" s="133"/>
      <c r="EA170" s="133"/>
      <c r="EB170" s="133"/>
      <c r="EC170" s="133"/>
      <c r="ED170" s="133"/>
      <c r="EE170" s="133"/>
      <c r="EF170" s="133"/>
      <c r="EG170" s="133"/>
      <c r="EH170" s="133"/>
      <c r="EI170" s="133"/>
      <c r="EJ170" s="133"/>
      <c r="EK170" s="133"/>
      <c r="EL170" s="133"/>
      <c r="EM170" s="133"/>
      <c r="EN170" s="133"/>
      <c r="EO170" s="133"/>
      <c r="EP170" s="133"/>
      <c r="EQ170" s="133"/>
      <c r="ER170" s="133"/>
      <c r="ES170" s="133"/>
      <c r="ET170" s="133"/>
      <c r="EU170" s="133"/>
      <c r="EV170" s="133"/>
      <c r="EW170" s="133"/>
      <c r="EX170" s="133"/>
      <c r="EY170" s="133"/>
      <c r="EZ170" s="133"/>
      <c r="FA170" s="133"/>
      <c r="FB170" s="133"/>
      <c r="FC170" s="133"/>
      <c r="FD170" s="133"/>
      <c r="FE170" s="133"/>
      <c r="FF170" s="133"/>
      <c r="FG170" s="133"/>
      <c r="FH170" s="133"/>
      <c r="FI170" s="133"/>
      <c r="FJ170" s="133"/>
      <c r="FK170" s="133"/>
      <c r="FL170" s="133"/>
      <c r="FM170" s="133"/>
      <c r="FN170" s="133"/>
      <c r="FO170" s="133"/>
      <c r="FP170" s="133"/>
      <c r="FQ170" s="133"/>
      <c r="FR170" s="133"/>
      <c r="FS170" s="133"/>
      <c r="FT170" s="133"/>
      <c r="FU170" s="133"/>
      <c r="FV170" s="133"/>
      <c r="FW170" s="133"/>
      <c r="FX170" s="133"/>
      <c r="FY170" s="133"/>
      <c r="FZ170" s="133"/>
      <c r="GA170" s="133"/>
      <c r="GB170" s="133"/>
      <c r="GC170" s="133"/>
      <c r="GD170" s="133"/>
      <c r="GE170" s="133"/>
      <c r="GF170" s="133"/>
      <c r="GG170" s="133"/>
      <c r="GH170" s="133"/>
      <c r="GI170" s="133"/>
      <c r="GJ170" s="133"/>
      <c r="GK170" s="133"/>
      <c r="GL170" s="133"/>
      <c r="GM170" s="133"/>
      <c r="GN170" s="133"/>
      <c r="GO170" s="133"/>
      <c r="GP170" s="133"/>
      <c r="GQ170" s="133"/>
      <c r="GR170" s="133"/>
      <c r="GS170" s="133"/>
      <c r="GT170" s="133"/>
      <c r="GU170" s="133"/>
      <c r="GV170" s="133"/>
      <c r="GW170" s="133"/>
      <c r="GX170" s="133"/>
      <c r="GY170" s="133"/>
      <c r="GZ170" s="133"/>
      <c r="HA170" s="133"/>
      <c r="HB170" s="133"/>
      <c r="HC170" s="133"/>
      <c r="HD170" s="133"/>
      <c r="HE170" s="133"/>
      <c r="HF170" s="133"/>
      <c r="HG170" s="133"/>
      <c r="HH170" s="133"/>
      <c r="HI170" s="133"/>
      <c r="HJ170" s="133"/>
      <c r="HK170" s="133"/>
      <c r="HL170" s="133"/>
      <c r="HM170" s="133"/>
      <c r="HN170" s="133"/>
      <c r="HO170" s="133"/>
      <c r="HP170" s="133"/>
      <c r="HQ170" s="133"/>
      <c r="HR170" s="133"/>
      <c r="HS170" s="133"/>
      <c r="HT170" s="133"/>
      <c r="HU170" s="133"/>
      <c r="HV170" s="133"/>
      <c r="HW170" s="133"/>
      <c r="HX170" s="133"/>
      <c r="HY170" s="133"/>
      <c r="HZ170" s="133"/>
      <c r="IA170" s="133"/>
      <c r="IB170" s="133"/>
      <c r="IC170" s="133"/>
      <c r="ID170" s="133"/>
      <c r="IE170" s="133"/>
      <c r="IF170" s="133"/>
      <c r="IG170" s="133"/>
      <c r="IH170" s="133"/>
      <c r="II170" s="133"/>
      <c r="IJ170" s="133"/>
      <c r="IK170" s="133"/>
      <c r="IL170" s="133"/>
      <c r="IM170" s="133"/>
      <c r="IN170" s="133"/>
      <c r="IO170" s="133"/>
      <c r="IP170" s="133"/>
      <c r="IQ170" s="133"/>
      <c r="IR170" s="133"/>
      <c r="IS170" s="133"/>
      <c r="IT170" s="133"/>
      <c r="IU170" s="133"/>
      <c r="IV170" s="133"/>
      <c r="IW170" s="133"/>
      <c r="IX170" s="133"/>
      <c r="IY170" s="133"/>
    </row>
    <row r="171" spans="1:259" s="134" customFormat="1" ht="20.100000000000001" hidden="1" customHeight="1">
      <c r="A171" s="132"/>
      <c r="B171" s="109"/>
      <c r="C171" s="124"/>
      <c r="D171" s="109"/>
      <c r="E171" s="119"/>
      <c r="F171" s="110"/>
      <c r="G171" s="119"/>
      <c r="H171" s="110"/>
      <c r="I171" s="119"/>
      <c r="J171" s="110"/>
      <c r="K171" s="28"/>
      <c r="L171" s="110"/>
      <c r="M171" s="110"/>
      <c r="N171" s="65"/>
      <c r="O171" s="54"/>
      <c r="P171" s="53"/>
      <c r="Q171" s="133"/>
      <c r="R171" s="133"/>
      <c r="S171" s="133"/>
      <c r="T171" s="133"/>
      <c r="U171" s="133"/>
      <c r="V171" s="133"/>
      <c r="W171" s="133"/>
      <c r="X171" s="133"/>
      <c r="Y171" s="133"/>
      <c r="Z171" s="133"/>
      <c r="AA171" s="133"/>
      <c r="AB171" s="133"/>
      <c r="AC171" s="133"/>
      <c r="AD171" s="133"/>
      <c r="AE171" s="133"/>
      <c r="AF171" s="133"/>
      <c r="AG171" s="133"/>
      <c r="AH171" s="133"/>
      <c r="AI171" s="133"/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/>
      <c r="AW171" s="133"/>
      <c r="AX171" s="133"/>
      <c r="AY171" s="133"/>
      <c r="AZ171" s="133"/>
      <c r="BA171" s="133"/>
      <c r="BB171" s="133"/>
      <c r="BC171" s="133"/>
      <c r="BD171" s="133"/>
      <c r="BE171" s="133"/>
      <c r="BF171" s="133"/>
      <c r="BG171" s="133"/>
      <c r="BH171" s="133"/>
      <c r="BI171" s="133"/>
      <c r="BJ171" s="133"/>
      <c r="BK171" s="133"/>
      <c r="BL171" s="133"/>
      <c r="BM171" s="133"/>
      <c r="BN171" s="133"/>
      <c r="BO171" s="133"/>
      <c r="BP171" s="133"/>
      <c r="BQ171" s="133"/>
      <c r="BR171" s="133"/>
      <c r="BS171" s="133"/>
      <c r="BT171" s="133"/>
      <c r="BU171" s="133"/>
      <c r="BV171" s="133"/>
      <c r="BW171" s="133"/>
      <c r="BX171" s="133"/>
      <c r="BY171" s="133"/>
      <c r="BZ171" s="133"/>
      <c r="CA171" s="133"/>
      <c r="CB171" s="133"/>
      <c r="CC171" s="133"/>
      <c r="CD171" s="133"/>
      <c r="CE171" s="133"/>
      <c r="CF171" s="133"/>
      <c r="CG171" s="133"/>
      <c r="CH171" s="133"/>
      <c r="CI171" s="133"/>
      <c r="CJ171" s="133"/>
      <c r="CK171" s="133"/>
      <c r="CL171" s="133"/>
      <c r="CM171" s="133"/>
      <c r="CN171" s="133"/>
      <c r="CO171" s="133"/>
      <c r="CP171" s="133"/>
      <c r="CQ171" s="133"/>
      <c r="CR171" s="133"/>
      <c r="CS171" s="133"/>
      <c r="CT171" s="133"/>
      <c r="CU171" s="133"/>
      <c r="CV171" s="133"/>
      <c r="CW171" s="133"/>
      <c r="CX171" s="133"/>
      <c r="CY171" s="133"/>
      <c r="CZ171" s="133"/>
      <c r="DA171" s="133"/>
      <c r="DB171" s="133"/>
      <c r="DC171" s="133"/>
      <c r="DD171" s="133"/>
      <c r="DE171" s="133"/>
      <c r="DF171" s="133"/>
      <c r="DG171" s="133"/>
      <c r="DH171" s="133"/>
      <c r="DI171" s="133"/>
      <c r="DJ171" s="133"/>
      <c r="DK171" s="133"/>
      <c r="DL171" s="133"/>
      <c r="DM171" s="133"/>
      <c r="DN171" s="133"/>
      <c r="DO171" s="133"/>
      <c r="DP171" s="133"/>
      <c r="DQ171" s="133"/>
      <c r="DR171" s="133"/>
      <c r="DS171" s="133"/>
      <c r="DT171" s="133"/>
      <c r="DU171" s="133"/>
      <c r="DV171" s="133"/>
      <c r="DW171" s="133"/>
      <c r="DX171" s="133"/>
      <c r="DY171" s="133"/>
      <c r="DZ171" s="133"/>
      <c r="EA171" s="133"/>
      <c r="EB171" s="133"/>
      <c r="EC171" s="133"/>
      <c r="ED171" s="133"/>
      <c r="EE171" s="133"/>
      <c r="EF171" s="133"/>
      <c r="EG171" s="133"/>
      <c r="EH171" s="133"/>
      <c r="EI171" s="133"/>
      <c r="EJ171" s="133"/>
      <c r="EK171" s="133"/>
      <c r="EL171" s="133"/>
      <c r="EM171" s="133"/>
      <c r="EN171" s="133"/>
      <c r="EO171" s="133"/>
      <c r="EP171" s="133"/>
      <c r="EQ171" s="133"/>
      <c r="ER171" s="133"/>
      <c r="ES171" s="133"/>
      <c r="ET171" s="133"/>
      <c r="EU171" s="133"/>
      <c r="EV171" s="133"/>
      <c r="EW171" s="133"/>
      <c r="EX171" s="133"/>
      <c r="EY171" s="133"/>
      <c r="EZ171" s="133"/>
      <c r="FA171" s="133"/>
      <c r="FB171" s="133"/>
      <c r="FC171" s="133"/>
      <c r="FD171" s="133"/>
      <c r="FE171" s="133"/>
      <c r="FF171" s="133"/>
      <c r="FG171" s="133"/>
      <c r="FH171" s="133"/>
      <c r="FI171" s="133"/>
      <c r="FJ171" s="133"/>
      <c r="FK171" s="133"/>
      <c r="FL171" s="133"/>
      <c r="FM171" s="133"/>
      <c r="FN171" s="133"/>
      <c r="FO171" s="133"/>
      <c r="FP171" s="133"/>
      <c r="FQ171" s="133"/>
      <c r="FR171" s="133"/>
      <c r="FS171" s="133"/>
      <c r="FT171" s="133"/>
      <c r="FU171" s="133"/>
      <c r="FV171" s="133"/>
      <c r="FW171" s="133"/>
      <c r="FX171" s="133"/>
      <c r="FY171" s="133"/>
      <c r="FZ171" s="133"/>
      <c r="GA171" s="133"/>
      <c r="GB171" s="133"/>
      <c r="GC171" s="133"/>
      <c r="GD171" s="133"/>
      <c r="GE171" s="133"/>
      <c r="GF171" s="133"/>
      <c r="GG171" s="133"/>
      <c r="GH171" s="133"/>
      <c r="GI171" s="133"/>
      <c r="GJ171" s="133"/>
      <c r="GK171" s="133"/>
      <c r="GL171" s="133"/>
      <c r="GM171" s="133"/>
      <c r="GN171" s="133"/>
      <c r="GO171" s="133"/>
      <c r="GP171" s="133"/>
      <c r="GQ171" s="133"/>
      <c r="GR171" s="133"/>
      <c r="GS171" s="133"/>
      <c r="GT171" s="133"/>
      <c r="GU171" s="133"/>
      <c r="GV171" s="133"/>
      <c r="GW171" s="133"/>
      <c r="GX171" s="133"/>
      <c r="GY171" s="133"/>
      <c r="GZ171" s="133"/>
      <c r="HA171" s="133"/>
      <c r="HB171" s="133"/>
      <c r="HC171" s="133"/>
      <c r="HD171" s="133"/>
      <c r="HE171" s="133"/>
      <c r="HF171" s="133"/>
      <c r="HG171" s="133"/>
      <c r="HH171" s="133"/>
      <c r="HI171" s="133"/>
      <c r="HJ171" s="133"/>
      <c r="HK171" s="133"/>
      <c r="HL171" s="133"/>
      <c r="HM171" s="133"/>
      <c r="HN171" s="133"/>
      <c r="HO171" s="133"/>
      <c r="HP171" s="133"/>
      <c r="HQ171" s="133"/>
      <c r="HR171" s="133"/>
      <c r="HS171" s="133"/>
      <c r="HT171" s="133"/>
      <c r="HU171" s="133"/>
      <c r="HV171" s="133"/>
      <c r="HW171" s="133"/>
      <c r="HX171" s="133"/>
      <c r="HY171" s="133"/>
      <c r="HZ171" s="133"/>
      <c r="IA171" s="133"/>
      <c r="IB171" s="133"/>
      <c r="IC171" s="133"/>
      <c r="ID171" s="133"/>
      <c r="IE171" s="133"/>
      <c r="IF171" s="133"/>
      <c r="IG171" s="133"/>
      <c r="IH171" s="133"/>
      <c r="II171" s="133"/>
      <c r="IJ171" s="133"/>
      <c r="IK171" s="133"/>
      <c r="IL171" s="133"/>
      <c r="IM171" s="133"/>
      <c r="IN171" s="133"/>
      <c r="IO171" s="133"/>
      <c r="IP171" s="133"/>
      <c r="IQ171" s="133"/>
      <c r="IR171" s="133"/>
      <c r="IS171" s="133"/>
      <c r="IT171" s="133"/>
      <c r="IU171" s="133"/>
      <c r="IV171" s="133"/>
      <c r="IW171" s="133"/>
      <c r="IX171" s="133"/>
      <c r="IY171" s="133"/>
    </row>
    <row r="172" spans="1:259" s="134" customFormat="1" ht="20.100000000000001" hidden="1" customHeight="1">
      <c r="A172" s="25" t="s">
        <v>247</v>
      </c>
      <c r="B172" s="43"/>
      <c r="C172" s="43"/>
      <c r="D172" s="43"/>
      <c r="E172" s="44"/>
      <c r="F172" s="130">
        <f>F210</f>
        <v>1792840</v>
      </c>
      <c r="G172" s="130"/>
      <c r="H172" s="130">
        <f>H210</f>
        <v>5562103</v>
      </c>
      <c r="I172" s="130"/>
      <c r="J172" s="130">
        <f>J210</f>
        <v>166863</v>
      </c>
      <c r="K172" s="114"/>
      <c r="L172" s="131">
        <f>L210</f>
        <v>7521806</v>
      </c>
      <c r="M172" s="86"/>
      <c r="N172" s="65"/>
      <c r="O172" s="54"/>
      <c r="P172" s="53"/>
      <c r="Q172" s="133"/>
      <c r="R172" s="133"/>
      <c r="S172" s="133"/>
      <c r="T172" s="133"/>
      <c r="U172" s="133"/>
      <c r="V172" s="133"/>
      <c r="W172" s="133"/>
      <c r="X172" s="133"/>
      <c r="Y172" s="133"/>
      <c r="Z172" s="133"/>
      <c r="AA172" s="133"/>
      <c r="AB172" s="133"/>
      <c r="AC172" s="133"/>
      <c r="AD172" s="133"/>
      <c r="AE172" s="133"/>
      <c r="AF172" s="133"/>
      <c r="AG172" s="133"/>
      <c r="AH172" s="133"/>
      <c r="AI172" s="133"/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/>
      <c r="AT172" s="133"/>
      <c r="AU172" s="133"/>
      <c r="AV172" s="133"/>
      <c r="AW172" s="133"/>
      <c r="AX172" s="133"/>
      <c r="AY172" s="133"/>
      <c r="AZ172" s="133"/>
      <c r="BA172" s="133"/>
      <c r="BB172" s="133"/>
      <c r="BC172" s="133"/>
      <c r="BD172" s="133"/>
      <c r="BE172" s="133"/>
      <c r="BF172" s="133"/>
      <c r="BG172" s="133"/>
      <c r="BH172" s="133"/>
      <c r="BI172" s="133"/>
      <c r="BJ172" s="133"/>
      <c r="BK172" s="133"/>
      <c r="BL172" s="133"/>
      <c r="BM172" s="133"/>
      <c r="BN172" s="133"/>
      <c r="BO172" s="133"/>
      <c r="BP172" s="133"/>
      <c r="BQ172" s="133"/>
      <c r="BR172" s="133"/>
      <c r="BS172" s="133"/>
      <c r="BT172" s="133"/>
      <c r="BU172" s="133"/>
      <c r="BV172" s="133"/>
      <c r="BW172" s="133"/>
      <c r="BX172" s="133"/>
      <c r="BY172" s="133"/>
      <c r="BZ172" s="133"/>
      <c r="CA172" s="133"/>
      <c r="CB172" s="133"/>
      <c r="CC172" s="133"/>
      <c r="CD172" s="133"/>
      <c r="CE172" s="133"/>
      <c r="CF172" s="133"/>
      <c r="CG172" s="133"/>
      <c r="CH172" s="133"/>
      <c r="CI172" s="133"/>
      <c r="CJ172" s="133"/>
      <c r="CK172" s="133"/>
      <c r="CL172" s="133"/>
      <c r="CM172" s="133"/>
      <c r="CN172" s="133"/>
      <c r="CO172" s="133"/>
      <c r="CP172" s="133"/>
      <c r="CQ172" s="133"/>
      <c r="CR172" s="133"/>
      <c r="CS172" s="133"/>
      <c r="CT172" s="133"/>
      <c r="CU172" s="133"/>
      <c r="CV172" s="133"/>
      <c r="CW172" s="133"/>
      <c r="CX172" s="133"/>
      <c r="CY172" s="133"/>
      <c r="CZ172" s="133"/>
      <c r="DA172" s="133"/>
      <c r="DB172" s="133"/>
      <c r="DC172" s="133"/>
      <c r="DD172" s="133"/>
      <c r="DE172" s="133"/>
      <c r="DF172" s="133"/>
      <c r="DG172" s="133"/>
      <c r="DH172" s="133"/>
      <c r="DI172" s="133"/>
      <c r="DJ172" s="133"/>
      <c r="DK172" s="133"/>
      <c r="DL172" s="133"/>
      <c r="DM172" s="133"/>
      <c r="DN172" s="133"/>
      <c r="DO172" s="133"/>
      <c r="DP172" s="133"/>
      <c r="DQ172" s="133"/>
      <c r="DR172" s="133"/>
      <c r="DS172" s="133"/>
      <c r="DT172" s="133"/>
      <c r="DU172" s="133"/>
      <c r="DV172" s="133"/>
      <c r="DW172" s="133"/>
      <c r="DX172" s="133"/>
      <c r="DY172" s="133"/>
      <c r="DZ172" s="133"/>
      <c r="EA172" s="133"/>
      <c r="EB172" s="133"/>
      <c r="EC172" s="133"/>
      <c r="ED172" s="133"/>
      <c r="EE172" s="133"/>
      <c r="EF172" s="133"/>
      <c r="EG172" s="133"/>
      <c r="EH172" s="133"/>
      <c r="EI172" s="133"/>
      <c r="EJ172" s="133"/>
      <c r="EK172" s="133"/>
      <c r="EL172" s="133"/>
      <c r="EM172" s="133"/>
      <c r="EN172" s="133"/>
      <c r="EO172" s="133"/>
      <c r="EP172" s="133"/>
      <c r="EQ172" s="133"/>
      <c r="ER172" s="133"/>
      <c r="ES172" s="133"/>
      <c r="ET172" s="133"/>
      <c r="EU172" s="133"/>
      <c r="EV172" s="133"/>
      <c r="EW172" s="133"/>
      <c r="EX172" s="133"/>
      <c r="EY172" s="133"/>
      <c r="EZ172" s="133"/>
      <c r="FA172" s="133"/>
      <c r="FB172" s="133"/>
      <c r="FC172" s="133"/>
      <c r="FD172" s="133"/>
      <c r="FE172" s="133"/>
      <c r="FF172" s="133"/>
      <c r="FG172" s="133"/>
      <c r="FH172" s="133"/>
      <c r="FI172" s="133"/>
      <c r="FJ172" s="133"/>
      <c r="FK172" s="133"/>
      <c r="FL172" s="133"/>
      <c r="FM172" s="133"/>
      <c r="FN172" s="133"/>
      <c r="FO172" s="133"/>
      <c r="FP172" s="133"/>
      <c r="FQ172" s="133"/>
      <c r="FR172" s="133"/>
      <c r="FS172" s="133"/>
      <c r="FT172" s="133"/>
      <c r="FU172" s="133"/>
      <c r="FV172" s="133"/>
      <c r="FW172" s="133"/>
      <c r="FX172" s="133"/>
      <c r="FY172" s="133"/>
      <c r="FZ172" s="133"/>
      <c r="GA172" s="133"/>
      <c r="GB172" s="133"/>
      <c r="GC172" s="133"/>
      <c r="GD172" s="133"/>
      <c r="GE172" s="133"/>
      <c r="GF172" s="133"/>
      <c r="GG172" s="133"/>
      <c r="GH172" s="133"/>
      <c r="GI172" s="133"/>
      <c r="GJ172" s="133"/>
      <c r="GK172" s="133"/>
      <c r="GL172" s="133"/>
      <c r="GM172" s="133"/>
      <c r="GN172" s="133"/>
      <c r="GO172" s="133"/>
      <c r="GP172" s="133"/>
      <c r="GQ172" s="133"/>
      <c r="GR172" s="133"/>
      <c r="GS172" s="133"/>
      <c r="GT172" s="133"/>
      <c r="GU172" s="133"/>
      <c r="GV172" s="133"/>
      <c r="GW172" s="133"/>
      <c r="GX172" s="133"/>
      <c r="GY172" s="133"/>
      <c r="GZ172" s="133"/>
      <c r="HA172" s="133"/>
      <c r="HB172" s="133"/>
      <c r="HC172" s="133"/>
      <c r="HD172" s="133"/>
      <c r="HE172" s="133"/>
      <c r="HF172" s="133"/>
      <c r="HG172" s="133"/>
      <c r="HH172" s="133"/>
      <c r="HI172" s="133"/>
      <c r="HJ172" s="133"/>
      <c r="HK172" s="133"/>
      <c r="HL172" s="133"/>
      <c r="HM172" s="133"/>
      <c r="HN172" s="133"/>
      <c r="HO172" s="133"/>
      <c r="HP172" s="133"/>
      <c r="HQ172" s="133"/>
      <c r="HR172" s="133"/>
      <c r="HS172" s="133"/>
      <c r="HT172" s="133"/>
      <c r="HU172" s="133"/>
      <c r="HV172" s="133"/>
      <c r="HW172" s="133"/>
      <c r="HX172" s="133"/>
      <c r="HY172" s="133"/>
      <c r="HZ172" s="133"/>
      <c r="IA172" s="133"/>
      <c r="IB172" s="133"/>
      <c r="IC172" s="133"/>
      <c r="ID172" s="133"/>
      <c r="IE172" s="133"/>
      <c r="IF172" s="133"/>
      <c r="IG172" s="133"/>
      <c r="IH172" s="133"/>
      <c r="II172" s="133"/>
      <c r="IJ172" s="133"/>
      <c r="IK172" s="133"/>
      <c r="IL172" s="133"/>
      <c r="IM172" s="133"/>
      <c r="IN172" s="133"/>
      <c r="IO172" s="133"/>
      <c r="IP172" s="133"/>
      <c r="IQ172" s="133"/>
      <c r="IR172" s="133"/>
      <c r="IS172" s="133"/>
      <c r="IT172" s="133"/>
      <c r="IU172" s="133"/>
      <c r="IV172" s="133"/>
      <c r="IW172" s="133"/>
      <c r="IX172" s="133"/>
      <c r="IY172" s="133"/>
    </row>
    <row r="173" spans="1:259" s="134" customFormat="1" ht="20.100000000000001" customHeight="1">
      <c r="A173" s="42" t="s">
        <v>402</v>
      </c>
      <c r="B173" s="27" t="s">
        <v>403</v>
      </c>
      <c r="C173" s="30">
        <v>1</v>
      </c>
      <c r="D173" s="27" t="s">
        <v>404</v>
      </c>
      <c r="E173" s="442"/>
      <c r="F173" s="442"/>
      <c r="G173" s="33">
        <v>98082</v>
      </c>
      <c r="H173" s="33">
        <f t="shared" ref="H173:H205" si="23">INT(C173*G173)</f>
        <v>98082</v>
      </c>
      <c r="I173" s="33"/>
      <c r="J173" s="33"/>
      <c r="K173" s="28">
        <f t="shared" si="14"/>
        <v>98082</v>
      </c>
      <c r="L173" s="26">
        <f t="shared" ref="L173:L209" si="24">+INT(F173+H173+J173)</f>
        <v>98082</v>
      </c>
      <c r="M173" s="53" t="s">
        <v>30</v>
      </c>
      <c r="N173" s="447">
        <f t="shared" ref="N173:N206" si="25">ROUND(L173/$K$6,4)</f>
        <v>4.0000000000000002E-4</v>
      </c>
      <c r="O173" s="54"/>
      <c r="P173" s="53"/>
      <c r="Q173" s="107"/>
      <c r="R173" s="133"/>
      <c r="S173" s="133"/>
      <c r="T173" s="133"/>
      <c r="U173" s="133"/>
      <c r="V173" s="133"/>
      <c r="W173" s="133"/>
      <c r="X173" s="133"/>
      <c r="Y173" s="133"/>
      <c r="Z173" s="133"/>
      <c r="AA173" s="133"/>
      <c r="AB173" s="133"/>
      <c r="AC173" s="133"/>
      <c r="AD173" s="133"/>
      <c r="AE173" s="133"/>
      <c r="AF173" s="133"/>
      <c r="AG173" s="133"/>
      <c r="AH173" s="133"/>
      <c r="AI173" s="133"/>
      <c r="AJ173" s="133"/>
      <c r="AK173" s="133"/>
      <c r="AL173" s="133"/>
      <c r="AM173" s="133"/>
      <c r="AN173" s="133"/>
      <c r="AO173" s="133"/>
      <c r="AP173" s="133"/>
      <c r="AQ173" s="133"/>
      <c r="AR173" s="133"/>
      <c r="AS173" s="133"/>
      <c r="AT173" s="133"/>
      <c r="AU173" s="133"/>
      <c r="AV173" s="133"/>
      <c r="AW173" s="133"/>
      <c r="AX173" s="133"/>
      <c r="AY173" s="133"/>
      <c r="AZ173" s="133"/>
      <c r="BA173" s="133"/>
      <c r="BB173" s="133"/>
      <c r="BC173" s="133"/>
      <c r="BD173" s="133"/>
      <c r="BE173" s="133"/>
      <c r="BF173" s="133"/>
      <c r="BG173" s="133"/>
      <c r="BH173" s="133"/>
      <c r="BI173" s="133"/>
      <c r="BJ173" s="133"/>
      <c r="BK173" s="133"/>
      <c r="BL173" s="133"/>
      <c r="BM173" s="133"/>
      <c r="BN173" s="133"/>
      <c r="BO173" s="133"/>
      <c r="BP173" s="133"/>
      <c r="BQ173" s="133"/>
      <c r="BR173" s="133"/>
      <c r="BS173" s="133"/>
      <c r="BT173" s="133"/>
      <c r="BU173" s="133"/>
      <c r="BV173" s="133"/>
      <c r="BW173" s="133"/>
      <c r="BX173" s="133"/>
      <c r="BY173" s="133"/>
      <c r="BZ173" s="133"/>
      <c r="CA173" s="133"/>
      <c r="CB173" s="133"/>
      <c r="CC173" s="133"/>
      <c r="CD173" s="133"/>
      <c r="CE173" s="133"/>
      <c r="CF173" s="133"/>
      <c r="CG173" s="133"/>
      <c r="CH173" s="133"/>
      <c r="CI173" s="133"/>
      <c r="CJ173" s="133"/>
      <c r="CK173" s="133"/>
      <c r="CL173" s="133"/>
      <c r="CM173" s="133"/>
      <c r="CN173" s="133"/>
      <c r="CO173" s="133"/>
      <c r="CP173" s="133"/>
      <c r="CQ173" s="133"/>
      <c r="CR173" s="133"/>
      <c r="CS173" s="133"/>
      <c r="CT173" s="133"/>
      <c r="CU173" s="133"/>
      <c r="CV173" s="133"/>
      <c r="CW173" s="133"/>
      <c r="CX173" s="133"/>
      <c r="CY173" s="133"/>
      <c r="CZ173" s="133"/>
      <c r="DA173" s="133"/>
      <c r="DB173" s="133"/>
      <c r="DC173" s="133"/>
      <c r="DD173" s="133"/>
      <c r="DE173" s="133"/>
      <c r="DF173" s="133"/>
      <c r="DG173" s="133"/>
      <c r="DH173" s="133"/>
      <c r="DI173" s="133"/>
      <c r="DJ173" s="133"/>
      <c r="DK173" s="133"/>
      <c r="DL173" s="133"/>
      <c r="DM173" s="133"/>
      <c r="DN173" s="133"/>
      <c r="DO173" s="133"/>
      <c r="DP173" s="133"/>
      <c r="DQ173" s="133"/>
      <c r="DR173" s="133"/>
      <c r="DS173" s="133"/>
      <c r="DT173" s="133"/>
      <c r="DU173" s="133"/>
      <c r="DV173" s="133"/>
      <c r="DW173" s="133"/>
      <c r="DX173" s="133"/>
      <c r="DY173" s="133"/>
      <c r="DZ173" s="133"/>
      <c r="EA173" s="133"/>
      <c r="EB173" s="133"/>
      <c r="EC173" s="133"/>
      <c r="ED173" s="133"/>
      <c r="EE173" s="133"/>
      <c r="EF173" s="133"/>
      <c r="EG173" s="133"/>
      <c r="EH173" s="133"/>
      <c r="EI173" s="133"/>
      <c r="EJ173" s="133"/>
      <c r="EK173" s="133"/>
      <c r="EL173" s="133"/>
      <c r="EM173" s="133"/>
      <c r="EN173" s="133"/>
      <c r="EO173" s="133"/>
      <c r="EP173" s="133"/>
      <c r="EQ173" s="133"/>
      <c r="ER173" s="133"/>
      <c r="ES173" s="133"/>
      <c r="ET173" s="133"/>
      <c r="EU173" s="133"/>
      <c r="EV173" s="133"/>
      <c r="EW173" s="133"/>
      <c r="EX173" s="133"/>
      <c r="EY173" s="133"/>
      <c r="EZ173" s="133"/>
      <c r="FA173" s="133"/>
      <c r="FB173" s="133"/>
      <c r="FC173" s="133"/>
      <c r="FD173" s="133"/>
      <c r="FE173" s="133"/>
      <c r="FF173" s="133"/>
      <c r="FG173" s="133"/>
      <c r="FH173" s="133"/>
      <c r="FI173" s="133"/>
      <c r="FJ173" s="133"/>
      <c r="FK173" s="133"/>
      <c r="FL173" s="133"/>
      <c r="FM173" s="133"/>
      <c r="FN173" s="133"/>
      <c r="FO173" s="133"/>
      <c r="FP173" s="133"/>
      <c r="FQ173" s="133"/>
      <c r="FR173" s="133"/>
      <c r="FS173" s="133"/>
      <c r="FT173" s="133"/>
      <c r="FU173" s="133"/>
      <c r="FV173" s="133"/>
      <c r="FW173" s="133"/>
      <c r="FX173" s="133"/>
      <c r="FY173" s="133"/>
      <c r="FZ173" s="133"/>
      <c r="GA173" s="133"/>
      <c r="GB173" s="133"/>
      <c r="GC173" s="133"/>
      <c r="GD173" s="133"/>
      <c r="GE173" s="133"/>
      <c r="GF173" s="133"/>
      <c r="GG173" s="133"/>
      <c r="GH173" s="133"/>
      <c r="GI173" s="133"/>
      <c r="GJ173" s="133"/>
      <c r="GK173" s="133"/>
      <c r="GL173" s="133"/>
      <c r="GM173" s="133"/>
      <c r="GN173" s="133"/>
      <c r="GO173" s="133"/>
      <c r="GP173" s="133"/>
      <c r="GQ173" s="133"/>
      <c r="GR173" s="133"/>
      <c r="GS173" s="133"/>
      <c r="GT173" s="133"/>
      <c r="GU173" s="133"/>
      <c r="GV173" s="133"/>
      <c r="GW173" s="133"/>
      <c r="GX173" s="133"/>
      <c r="GY173" s="133"/>
      <c r="GZ173" s="133"/>
      <c r="HA173" s="133"/>
      <c r="HB173" s="133"/>
      <c r="HC173" s="133"/>
      <c r="HD173" s="133"/>
      <c r="HE173" s="133"/>
      <c r="HF173" s="133"/>
      <c r="HG173" s="133"/>
      <c r="HH173" s="133"/>
      <c r="HI173" s="133"/>
      <c r="HJ173" s="133"/>
      <c r="HK173" s="133"/>
      <c r="HL173" s="133"/>
      <c r="HM173" s="133"/>
      <c r="HN173" s="133"/>
      <c r="HO173" s="133"/>
      <c r="HP173" s="133"/>
      <c r="HQ173" s="133"/>
      <c r="HR173" s="133"/>
      <c r="HS173" s="133"/>
      <c r="HT173" s="133"/>
      <c r="HU173" s="133"/>
      <c r="HV173" s="133"/>
      <c r="HW173" s="133"/>
      <c r="HX173" s="133"/>
      <c r="HY173" s="133"/>
      <c r="HZ173" s="133"/>
      <c r="IA173" s="133"/>
      <c r="IB173" s="133"/>
      <c r="IC173" s="133"/>
      <c r="ID173" s="133"/>
      <c r="IE173" s="133"/>
      <c r="IF173" s="133"/>
      <c r="IG173" s="133"/>
      <c r="IH173" s="133"/>
      <c r="II173" s="133"/>
      <c r="IJ173" s="133"/>
      <c r="IK173" s="133"/>
      <c r="IL173" s="133"/>
      <c r="IM173" s="133"/>
      <c r="IN173" s="133"/>
      <c r="IO173" s="133"/>
      <c r="IP173" s="133"/>
      <c r="IQ173" s="133"/>
      <c r="IR173" s="133"/>
      <c r="IS173" s="133"/>
      <c r="IT173" s="133"/>
      <c r="IU173" s="133"/>
      <c r="IV173" s="133"/>
      <c r="IW173" s="133"/>
      <c r="IX173" s="133"/>
      <c r="IY173" s="133"/>
    </row>
    <row r="174" spans="1:259" s="111" customFormat="1" ht="20.100000000000001" customHeight="1">
      <c r="A174" s="42" t="s">
        <v>130</v>
      </c>
      <c r="B174" s="27" t="s">
        <v>132</v>
      </c>
      <c r="C174" s="30">
        <v>2</v>
      </c>
      <c r="D174" s="27" t="s">
        <v>405</v>
      </c>
      <c r="E174" s="442"/>
      <c r="F174" s="442"/>
      <c r="G174" s="33">
        <v>67792</v>
      </c>
      <c r="H174" s="33">
        <f t="shared" si="23"/>
        <v>135584</v>
      </c>
      <c r="I174" s="33"/>
      <c r="J174" s="33"/>
      <c r="K174" s="28">
        <f t="shared" si="14"/>
        <v>67792</v>
      </c>
      <c r="L174" s="26">
        <f t="shared" si="24"/>
        <v>135584</v>
      </c>
      <c r="M174" s="53" t="s">
        <v>30</v>
      </c>
      <c r="N174" s="447">
        <f t="shared" si="25"/>
        <v>5.0000000000000001E-4</v>
      </c>
      <c r="O174" s="54"/>
      <c r="P174" s="53"/>
      <c r="Q174" s="107"/>
      <c r="R174" s="108"/>
      <c r="S174" s="108"/>
      <c r="T174" s="108"/>
      <c r="U174" s="108"/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08"/>
      <c r="AJ174" s="108"/>
      <c r="AK174" s="108"/>
      <c r="AL174" s="108"/>
      <c r="AM174" s="108"/>
      <c r="AN174" s="108"/>
      <c r="AO174" s="108"/>
      <c r="AP174" s="108"/>
      <c r="AQ174" s="108"/>
      <c r="AR174" s="108"/>
      <c r="AS174" s="108"/>
      <c r="AT174" s="108"/>
      <c r="AU174" s="108"/>
      <c r="AV174" s="108"/>
      <c r="AW174" s="108"/>
      <c r="AX174" s="108"/>
      <c r="AY174" s="108"/>
      <c r="AZ174" s="108"/>
      <c r="BA174" s="108"/>
      <c r="BB174" s="108"/>
      <c r="BC174" s="108"/>
      <c r="BD174" s="108"/>
      <c r="BE174" s="108"/>
      <c r="BF174" s="108"/>
      <c r="BG174" s="108"/>
      <c r="BH174" s="108"/>
      <c r="BI174" s="108"/>
      <c r="BJ174" s="108"/>
      <c r="BK174" s="108"/>
      <c r="BL174" s="108"/>
      <c r="BM174" s="108"/>
      <c r="BN174" s="108"/>
      <c r="BO174" s="108"/>
      <c r="BP174" s="108"/>
      <c r="BQ174" s="108"/>
      <c r="BR174" s="108"/>
      <c r="BS174" s="108"/>
      <c r="BT174" s="108"/>
      <c r="BU174" s="108"/>
      <c r="BV174" s="108"/>
      <c r="BW174" s="108"/>
      <c r="BX174" s="108"/>
      <c r="BY174" s="108"/>
      <c r="BZ174" s="108"/>
      <c r="CA174" s="108"/>
      <c r="CB174" s="108"/>
      <c r="CC174" s="108"/>
      <c r="CD174" s="108"/>
      <c r="CE174" s="108"/>
      <c r="CF174" s="108"/>
      <c r="CG174" s="108"/>
      <c r="CH174" s="108"/>
      <c r="CI174" s="108"/>
      <c r="CJ174" s="108"/>
      <c r="CK174" s="108"/>
      <c r="CL174" s="108"/>
      <c r="CM174" s="108"/>
      <c r="CN174" s="108"/>
      <c r="CO174" s="108"/>
      <c r="CP174" s="108"/>
      <c r="CQ174" s="108"/>
      <c r="CR174" s="108"/>
      <c r="CS174" s="108"/>
      <c r="CT174" s="108"/>
      <c r="CU174" s="108"/>
      <c r="CV174" s="108"/>
      <c r="CW174" s="108"/>
      <c r="CX174" s="108"/>
      <c r="CY174" s="108"/>
      <c r="CZ174" s="108"/>
      <c r="DA174" s="108"/>
      <c r="DB174" s="108"/>
      <c r="DC174" s="108"/>
      <c r="DD174" s="108"/>
      <c r="DE174" s="108"/>
      <c r="DF174" s="108"/>
      <c r="DG174" s="108"/>
      <c r="DH174" s="108"/>
      <c r="DI174" s="108"/>
      <c r="DJ174" s="108"/>
      <c r="DK174" s="108"/>
      <c r="DL174" s="108"/>
      <c r="DM174" s="108"/>
      <c r="DN174" s="108"/>
      <c r="DO174" s="108"/>
      <c r="DP174" s="108"/>
      <c r="DQ174" s="108"/>
      <c r="DR174" s="108"/>
      <c r="DS174" s="108"/>
      <c r="DT174" s="108"/>
      <c r="DU174" s="108"/>
      <c r="DV174" s="108"/>
      <c r="DW174" s="108"/>
      <c r="DX174" s="108"/>
      <c r="DY174" s="108"/>
      <c r="DZ174" s="108"/>
      <c r="EA174" s="108"/>
      <c r="EB174" s="108"/>
      <c r="EC174" s="108"/>
      <c r="ED174" s="108"/>
      <c r="EE174" s="108"/>
      <c r="EF174" s="108"/>
      <c r="EG174" s="108"/>
      <c r="EH174" s="108"/>
      <c r="EI174" s="108"/>
      <c r="EJ174" s="108"/>
      <c r="EK174" s="108"/>
      <c r="EL174" s="108"/>
      <c r="EM174" s="108"/>
      <c r="EN174" s="108"/>
      <c r="EO174" s="108"/>
      <c r="EP174" s="108"/>
      <c r="EQ174" s="108"/>
      <c r="ER174" s="108"/>
      <c r="ES174" s="108"/>
      <c r="ET174" s="108"/>
      <c r="EU174" s="108"/>
      <c r="EV174" s="108"/>
      <c r="EW174" s="108"/>
      <c r="EX174" s="108"/>
      <c r="EY174" s="108"/>
      <c r="EZ174" s="108"/>
      <c r="FA174" s="108"/>
      <c r="FB174" s="108"/>
      <c r="FC174" s="108"/>
      <c r="FD174" s="108"/>
      <c r="FE174" s="108"/>
      <c r="FF174" s="108"/>
      <c r="FG174" s="108"/>
      <c r="FH174" s="108"/>
      <c r="FI174" s="108"/>
      <c r="FJ174" s="108"/>
      <c r="FK174" s="108"/>
      <c r="FL174" s="108"/>
      <c r="FM174" s="108"/>
      <c r="FN174" s="108"/>
      <c r="FO174" s="108"/>
      <c r="FP174" s="108"/>
      <c r="FQ174" s="108"/>
      <c r="FR174" s="108"/>
      <c r="FS174" s="108"/>
      <c r="FT174" s="108"/>
      <c r="FU174" s="108"/>
      <c r="FV174" s="108"/>
      <c r="FW174" s="108"/>
      <c r="FX174" s="108"/>
      <c r="FY174" s="108"/>
      <c r="FZ174" s="108"/>
      <c r="GA174" s="108"/>
      <c r="GB174" s="108"/>
      <c r="GC174" s="108"/>
      <c r="GD174" s="108"/>
      <c r="GE174" s="108"/>
      <c r="GF174" s="108"/>
      <c r="GG174" s="108"/>
      <c r="GH174" s="108"/>
      <c r="GI174" s="108"/>
      <c r="GJ174" s="108"/>
      <c r="GK174" s="108"/>
      <c r="GL174" s="108"/>
      <c r="GM174" s="108"/>
      <c r="GN174" s="108"/>
      <c r="GO174" s="108"/>
      <c r="GP174" s="108"/>
      <c r="GQ174" s="108"/>
      <c r="GR174" s="108"/>
      <c r="GS174" s="108"/>
      <c r="GT174" s="108"/>
      <c r="GU174" s="108"/>
      <c r="GV174" s="108"/>
      <c r="GW174" s="108"/>
      <c r="GX174" s="108"/>
      <c r="GY174" s="108"/>
      <c r="GZ174" s="108"/>
      <c r="HA174" s="108"/>
      <c r="HB174" s="108"/>
      <c r="HC174" s="108"/>
      <c r="HD174" s="108"/>
      <c r="HE174" s="108"/>
      <c r="HF174" s="108"/>
      <c r="HG174" s="108"/>
      <c r="HH174" s="108"/>
      <c r="HI174" s="108"/>
      <c r="HJ174" s="108"/>
      <c r="HK174" s="108"/>
      <c r="HL174" s="108"/>
      <c r="HM174" s="108"/>
      <c r="HN174" s="108"/>
      <c r="HO174" s="108"/>
      <c r="HP174" s="108"/>
      <c r="HQ174" s="108"/>
      <c r="HR174" s="108"/>
      <c r="HS174" s="108"/>
      <c r="HT174" s="108"/>
      <c r="HU174" s="108"/>
      <c r="HV174" s="108"/>
      <c r="HW174" s="108"/>
      <c r="HX174" s="108"/>
      <c r="HY174" s="108"/>
      <c r="HZ174" s="108"/>
      <c r="IA174" s="108"/>
      <c r="IB174" s="108"/>
      <c r="IC174" s="108"/>
      <c r="ID174" s="108"/>
      <c r="IE174" s="108"/>
      <c r="IF174" s="108"/>
      <c r="IG174" s="108"/>
      <c r="IH174" s="108"/>
      <c r="II174" s="108"/>
      <c r="IJ174" s="108"/>
      <c r="IK174" s="108"/>
      <c r="IL174" s="108"/>
      <c r="IM174" s="108"/>
      <c r="IN174" s="108"/>
      <c r="IO174" s="108"/>
      <c r="IP174" s="108"/>
      <c r="IQ174" s="108"/>
      <c r="IR174" s="108"/>
      <c r="IS174" s="108"/>
      <c r="IT174" s="108"/>
      <c r="IU174" s="108"/>
      <c r="IV174" s="108"/>
      <c r="IW174" s="108"/>
      <c r="IX174" s="108"/>
      <c r="IY174" s="108"/>
    </row>
    <row r="175" spans="1:259" s="111" customFormat="1" ht="20.100000000000001" customHeight="1">
      <c r="A175" s="42" t="s">
        <v>406</v>
      </c>
      <c r="B175" s="27" t="s">
        <v>407</v>
      </c>
      <c r="C175" s="30">
        <v>2</v>
      </c>
      <c r="D175" s="27" t="s">
        <v>42</v>
      </c>
      <c r="E175" s="442"/>
      <c r="F175" s="442"/>
      <c r="G175" s="33">
        <v>67792</v>
      </c>
      <c r="H175" s="33">
        <f t="shared" si="23"/>
        <v>135584</v>
      </c>
      <c r="I175" s="33"/>
      <c r="J175" s="33"/>
      <c r="K175" s="28">
        <f t="shared" si="14"/>
        <v>67792</v>
      </c>
      <c r="L175" s="26">
        <f t="shared" si="24"/>
        <v>135584</v>
      </c>
      <c r="M175" s="53" t="s">
        <v>30</v>
      </c>
      <c r="N175" s="447">
        <f t="shared" si="25"/>
        <v>5.0000000000000001E-4</v>
      </c>
      <c r="O175" s="54"/>
      <c r="P175" s="53"/>
      <c r="Q175" s="107"/>
      <c r="R175" s="108"/>
      <c r="S175" s="108"/>
      <c r="T175" s="108"/>
      <c r="U175" s="108"/>
      <c r="V175" s="108"/>
      <c r="W175" s="108"/>
      <c r="X175" s="108"/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  <c r="AN175" s="108"/>
      <c r="AO175" s="108"/>
      <c r="AP175" s="108"/>
      <c r="AQ175" s="108"/>
      <c r="AR175" s="108"/>
      <c r="AS175" s="108"/>
      <c r="AT175" s="108"/>
      <c r="AU175" s="108"/>
      <c r="AV175" s="108"/>
      <c r="AW175" s="108"/>
      <c r="AX175" s="108"/>
      <c r="AY175" s="108"/>
      <c r="AZ175" s="108"/>
      <c r="BA175" s="108"/>
      <c r="BB175" s="108"/>
      <c r="BC175" s="108"/>
      <c r="BD175" s="108"/>
      <c r="BE175" s="108"/>
      <c r="BF175" s="108"/>
      <c r="BG175" s="108"/>
      <c r="BH175" s="108"/>
      <c r="BI175" s="108"/>
      <c r="BJ175" s="108"/>
      <c r="BK175" s="108"/>
      <c r="BL175" s="108"/>
      <c r="BM175" s="108"/>
      <c r="BN175" s="108"/>
      <c r="BO175" s="108"/>
      <c r="BP175" s="108"/>
      <c r="BQ175" s="108"/>
      <c r="BR175" s="108"/>
      <c r="BS175" s="108"/>
      <c r="BT175" s="108"/>
      <c r="BU175" s="108"/>
      <c r="BV175" s="108"/>
      <c r="BW175" s="108"/>
      <c r="BX175" s="108"/>
      <c r="BY175" s="108"/>
      <c r="BZ175" s="108"/>
      <c r="CA175" s="108"/>
      <c r="CB175" s="108"/>
      <c r="CC175" s="108"/>
      <c r="CD175" s="108"/>
      <c r="CE175" s="108"/>
      <c r="CF175" s="108"/>
      <c r="CG175" s="108"/>
      <c r="CH175" s="108"/>
      <c r="CI175" s="108"/>
      <c r="CJ175" s="108"/>
      <c r="CK175" s="108"/>
      <c r="CL175" s="108"/>
      <c r="CM175" s="108"/>
      <c r="CN175" s="108"/>
      <c r="CO175" s="108"/>
      <c r="CP175" s="108"/>
      <c r="CQ175" s="108"/>
      <c r="CR175" s="108"/>
      <c r="CS175" s="108"/>
      <c r="CT175" s="108"/>
      <c r="CU175" s="108"/>
      <c r="CV175" s="108"/>
      <c r="CW175" s="108"/>
      <c r="CX175" s="108"/>
      <c r="CY175" s="108"/>
      <c r="CZ175" s="108"/>
      <c r="DA175" s="108"/>
      <c r="DB175" s="108"/>
      <c r="DC175" s="108"/>
      <c r="DD175" s="108"/>
      <c r="DE175" s="108"/>
      <c r="DF175" s="108"/>
      <c r="DG175" s="108"/>
      <c r="DH175" s="108"/>
      <c r="DI175" s="108"/>
      <c r="DJ175" s="108"/>
      <c r="DK175" s="108"/>
      <c r="DL175" s="108"/>
      <c r="DM175" s="108"/>
      <c r="DN175" s="108"/>
      <c r="DO175" s="108"/>
      <c r="DP175" s="108"/>
      <c r="DQ175" s="108"/>
      <c r="DR175" s="108"/>
      <c r="DS175" s="108"/>
      <c r="DT175" s="108"/>
      <c r="DU175" s="108"/>
      <c r="DV175" s="108"/>
      <c r="DW175" s="108"/>
      <c r="DX175" s="108"/>
      <c r="DY175" s="108"/>
      <c r="DZ175" s="108"/>
      <c r="EA175" s="108"/>
      <c r="EB175" s="108"/>
      <c r="EC175" s="108"/>
      <c r="ED175" s="108"/>
      <c r="EE175" s="108"/>
      <c r="EF175" s="108"/>
      <c r="EG175" s="108"/>
      <c r="EH175" s="108"/>
      <c r="EI175" s="108"/>
      <c r="EJ175" s="108"/>
      <c r="EK175" s="108"/>
      <c r="EL175" s="108"/>
      <c r="EM175" s="108"/>
      <c r="EN175" s="108"/>
      <c r="EO175" s="108"/>
      <c r="EP175" s="108"/>
      <c r="EQ175" s="108"/>
      <c r="ER175" s="108"/>
      <c r="ES175" s="108"/>
      <c r="ET175" s="108"/>
      <c r="EU175" s="108"/>
      <c r="EV175" s="108"/>
      <c r="EW175" s="108"/>
      <c r="EX175" s="108"/>
      <c r="EY175" s="108"/>
      <c r="EZ175" s="108"/>
      <c r="FA175" s="108"/>
      <c r="FB175" s="108"/>
      <c r="FC175" s="108"/>
      <c r="FD175" s="108"/>
      <c r="FE175" s="108"/>
      <c r="FF175" s="108"/>
      <c r="FG175" s="108"/>
      <c r="FH175" s="108"/>
      <c r="FI175" s="108"/>
      <c r="FJ175" s="108"/>
      <c r="FK175" s="108"/>
      <c r="FL175" s="108"/>
      <c r="FM175" s="108"/>
      <c r="FN175" s="108"/>
      <c r="FO175" s="108"/>
      <c r="FP175" s="108"/>
      <c r="FQ175" s="108"/>
      <c r="FR175" s="108"/>
      <c r="FS175" s="108"/>
      <c r="FT175" s="108"/>
      <c r="FU175" s="108"/>
      <c r="FV175" s="108"/>
      <c r="FW175" s="108"/>
      <c r="FX175" s="108"/>
      <c r="FY175" s="108"/>
      <c r="FZ175" s="108"/>
      <c r="GA175" s="108"/>
      <c r="GB175" s="108"/>
      <c r="GC175" s="108"/>
      <c r="GD175" s="108"/>
      <c r="GE175" s="108"/>
      <c r="GF175" s="108"/>
      <c r="GG175" s="108"/>
      <c r="GH175" s="108"/>
      <c r="GI175" s="108"/>
      <c r="GJ175" s="108"/>
      <c r="GK175" s="108"/>
      <c r="GL175" s="108"/>
      <c r="GM175" s="108"/>
      <c r="GN175" s="108"/>
      <c r="GO175" s="108"/>
      <c r="GP175" s="108"/>
      <c r="GQ175" s="108"/>
      <c r="GR175" s="108"/>
      <c r="GS175" s="108"/>
      <c r="GT175" s="108"/>
      <c r="GU175" s="108"/>
      <c r="GV175" s="108"/>
      <c r="GW175" s="108"/>
      <c r="GX175" s="108"/>
      <c r="GY175" s="108"/>
      <c r="GZ175" s="108"/>
      <c r="HA175" s="108"/>
      <c r="HB175" s="108"/>
      <c r="HC175" s="108"/>
      <c r="HD175" s="108"/>
      <c r="HE175" s="108"/>
      <c r="HF175" s="108"/>
      <c r="HG175" s="108"/>
      <c r="HH175" s="108"/>
      <c r="HI175" s="108"/>
      <c r="HJ175" s="108"/>
      <c r="HK175" s="108"/>
      <c r="HL175" s="108"/>
      <c r="HM175" s="108"/>
      <c r="HN175" s="108"/>
      <c r="HO175" s="108"/>
      <c r="HP175" s="108"/>
      <c r="HQ175" s="108"/>
      <c r="HR175" s="108"/>
      <c r="HS175" s="108"/>
      <c r="HT175" s="108"/>
      <c r="HU175" s="108"/>
      <c r="HV175" s="108"/>
      <c r="HW175" s="108"/>
      <c r="HX175" s="108"/>
      <c r="HY175" s="108"/>
      <c r="HZ175" s="108"/>
      <c r="IA175" s="108"/>
      <c r="IB175" s="108"/>
      <c r="IC175" s="108"/>
      <c r="ID175" s="108"/>
      <c r="IE175" s="108"/>
      <c r="IF175" s="108"/>
      <c r="IG175" s="108"/>
      <c r="IH175" s="108"/>
      <c r="II175" s="108"/>
      <c r="IJ175" s="108"/>
      <c r="IK175" s="108"/>
      <c r="IL175" s="108"/>
      <c r="IM175" s="108"/>
      <c r="IN175" s="108"/>
      <c r="IO175" s="108"/>
      <c r="IP175" s="108"/>
      <c r="IQ175" s="108"/>
      <c r="IR175" s="108"/>
      <c r="IS175" s="108"/>
      <c r="IT175" s="108"/>
      <c r="IU175" s="108"/>
      <c r="IV175" s="108"/>
      <c r="IW175" s="108"/>
      <c r="IX175" s="108"/>
      <c r="IY175" s="108"/>
    </row>
    <row r="176" spans="1:259" s="111" customFormat="1" ht="20.100000000000001" customHeight="1">
      <c r="A176" s="42" t="s">
        <v>402</v>
      </c>
      <c r="B176" s="27" t="s">
        <v>408</v>
      </c>
      <c r="C176" s="30">
        <v>1</v>
      </c>
      <c r="D176" s="27" t="s">
        <v>302</v>
      </c>
      <c r="E176" s="442"/>
      <c r="F176" s="442"/>
      <c r="G176" s="33">
        <v>51926</v>
      </c>
      <c r="H176" s="33">
        <f t="shared" si="23"/>
        <v>51926</v>
      </c>
      <c r="I176" s="33"/>
      <c r="J176" s="33"/>
      <c r="K176" s="28">
        <f t="shared" si="14"/>
        <v>51926</v>
      </c>
      <c r="L176" s="26">
        <f t="shared" si="24"/>
        <v>51926</v>
      </c>
      <c r="M176" s="53" t="s">
        <v>30</v>
      </c>
      <c r="N176" s="447">
        <f t="shared" si="25"/>
        <v>2.0000000000000001E-4</v>
      </c>
      <c r="O176" s="54"/>
      <c r="P176" s="53"/>
      <c r="Q176" s="107"/>
      <c r="R176" s="108"/>
      <c r="S176" s="108"/>
      <c r="T176" s="108"/>
      <c r="U176" s="108"/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8"/>
      <c r="AL176" s="108"/>
      <c r="AM176" s="108"/>
      <c r="AN176" s="108"/>
      <c r="AO176" s="108"/>
      <c r="AP176" s="108"/>
      <c r="AQ176" s="108"/>
      <c r="AR176" s="108"/>
      <c r="AS176" s="108"/>
      <c r="AT176" s="108"/>
      <c r="AU176" s="108"/>
      <c r="AV176" s="108"/>
      <c r="AW176" s="108"/>
      <c r="AX176" s="108"/>
      <c r="AY176" s="108"/>
      <c r="AZ176" s="108"/>
      <c r="BA176" s="108"/>
      <c r="BB176" s="108"/>
      <c r="BC176" s="108"/>
      <c r="BD176" s="108"/>
      <c r="BE176" s="108"/>
      <c r="BF176" s="108"/>
      <c r="BG176" s="108"/>
      <c r="BH176" s="108"/>
      <c r="BI176" s="108"/>
      <c r="BJ176" s="108"/>
      <c r="BK176" s="108"/>
      <c r="BL176" s="108"/>
      <c r="BM176" s="108"/>
      <c r="BN176" s="108"/>
      <c r="BO176" s="108"/>
      <c r="BP176" s="108"/>
      <c r="BQ176" s="108"/>
      <c r="BR176" s="108"/>
      <c r="BS176" s="108"/>
      <c r="BT176" s="108"/>
      <c r="BU176" s="108"/>
      <c r="BV176" s="108"/>
      <c r="BW176" s="108"/>
      <c r="BX176" s="108"/>
      <c r="BY176" s="108"/>
      <c r="BZ176" s="108"/>
      <c r="CA176" s="108"/>
      <c r="CB176" s="108"/>
      <c r="CC176" s="108"/>
      <c r="CD176" s="108"/>
      <c r="CE176" s="108"/>
      <c r="CF176" s="108"/>
      <c r="CG176" s="108"/>
      <c r="CH176" s="108"/>
      <c r="CI176" s="108"/>
      <c r="CJ176" s="108"/>
      <c r="CK176" s="108"/>
      <c r="CL176" s="108"/>
      <c r="CM176" s="108"/>
      <c r="CN176" s="108"/>
      <c r="CO176" s="108"/>
      <c r="CP176" s="108"/>
      <c r="CQ176" s="108"/>
      <c r="CR176" s="108"/>
      <c r="CS176" s="108"/>
      <c r="CT176" s="108"/>
      <c r="CU176" s="108"/>
      <c r="CV176" s="108"/>
      <c r="CW176" s="108"/>
      <c r="CX176" s="108"/>
      <c r="CY176" s="108"/>
      <c r="CZ176" s="108"/>
      <c r="DA176" s="108"/>
      <c r="DB176" s="108"/>
      <c r="DC176" s="108"/>
      <c r="DD176" s="108"/>
      <c r="DE176" s="108"/>
      <c r="DF176" s="108"/>
      <c r="DG176" s="108"/>
      <c r="DH176" s="108"/>
      <c r="DI176" s="108"/>
      <c r="DJ176" s="108"/>
      <c r="DK176" s="108"/>
      <c r="DL176" s="108"/>
      <c r="DM176" s="108"/>
      <c r="DN176" s="108"/>
      <c r="DO176" s="108"/>
      <c r="DP176" s="108"/>
      <c r="DQ176" s="108"/>
      <c r="DR176" s="108"/>
      <c r="DS176" s="108"/>
      <c r="DT176" s="108"/>
      <c r="DU176" s="108"/>
      <c r="DV176" s="108"/>
      <c r="DW176" s="108"/>
      <c r="DX176" s="108"/>
      <c r="DY176" s="108"/>
      <c r="DZ176" s="108"/>
      <c r="EA176" s="108"/>
      <c r="EB176" s="108"/>
      <c r="EC176" s="108"/>
      <c r="ED176" s="108"/>
      <c r="EE176" s="108"/>
      <c r="EF176" s="108"/>
      <c r="EG176" s="108"/>
      <c r="EH176" s="108"/>
      <c r="EI176" s="108"/>
      <c r="EJ176" s="108"/>
      <c r="EK176" s="108"/>
      <c r="EL176" s="108"/>
      <c r="EM176" s="108"/>
      <c r="EN176" s="108"/>
      <c r="EO176" s="108"/>
      <c r="EP176" s="108"/>
      <c r="EQ176" s="108"/>
      <c r="ER176" s="108"/>
      <c r="ES176" s="108"/>
      <c r="ET176" s="108"/>
      <c r="EU176" s="108"/>
      <c r="EV176" s="108"/>
      <c r="EW176" s="108"/>
      <c r="EX176" s="108"/>
      <c r="EY176" s="108"/>
      <c r="EZ176" s="108"/>
      <c r="FA176" s="108"/>
      <c r="FB176" s="108"/>
      <c r="FC176" s="108"/>
      <c r="FD176" s="108"/>
      <c r="FE176" s="108"/>
      <c r="FF176" s="108"/>
      <c r="FG176" s="108"/>
      <c r="FH176" s="108"/>
      <c r="FI176" s="108"/>
      <c r="FJ176" s="108"/>
      <c r="FK176" s="108"/>
      <c r="FL176" s="108"/>
      <c r="FM176" s="108"/>
      <c r="FN176" s="108"/>
      <c r="FO176" s="108"/>
      <c r="FP176" s="108"/>
      <c r="FQ176" s="108"/>
      <c r="FR176" s="108"/>
      <c r="FS176" s="108"/>
      <c r="FT176" s="108"/>
      <c r="FU176" s="108"/>
      <c r="FV176" s="108"/>
      <c r="FW176" s="108"/>
      <c r="FX176" s="108"/>
      <c r="FY176" s="108"/>
      <c r="FZ176" s="108"/>
      <c r="GA176" s="108"/>
      <c r="GB176" s="108"/>
      <c r="GC176" s="108"/>
      <c r="GD176" s="108"/>
      <c r="GE176" s="108"/>
      <c r="GF176" s="108"/>
      <c r="GG176" s="108"/>
      <c r="GH176" s="108"/>
      <c r="GI176" s="108"/>
      <c r="GJ176" s="108"/>
      <c r="GK176" s="108"/>
      <c r="GL176" s="108"/>
      <c r="GM176" s="108"/>
      <c r="GN176" s="108"/>
      <c r="GO176" s="108"/>
      <c r="GP176" s="108"/>
      <c r="GQ176" s="108"/>
      <c r="GR176" s="108"/>
      <c r="GS176" s="108"/>
      <c r="GT176" s="108"/>
      <c r="GU176" s="108"/>
      <c r="GV176" s="108"/>
      <c r="GW176" s="108"/>
      <c r="GX176" s="108"/>
      <c r="GY176" s="108"/>
      <c r="GZ176" s="108"/>
      <c r="HA176" s="108"/>
      <c r="HB176" s="108"/>
      <c r="HC176" s="108"/>
      <c r="HD176" s="108"/>
      <c r="HE176" s="108"/>
      <c r="HF176" s="108"/>
      <c r="HG176" s="108"/>
      <c r="HH176" s="108"/>
      <c r="HI176" s="108"/>
      <c r="HJ176" s="108"/>
      <c r="HK176" s="108"/>
      <c r="HL176" s="108"/>
      <c r="HM176" s="108"/>
      <c r="HN176" s="108"/>
      <c r="HO176" s="108"/>
      <c r="HP176" s="108"/>
      <c r="HQ176" s="108"/>
      <c r="HR176" s="108"/>
      <c r="HS176" s="108"/>
      <c r="HT176" s="108"/>
      <c r="HU176" s="108"/>
      <c r="HV176" s="108"/>
      <c r="HW176" s="108"/>
      <c r="HX176" s="108"/>
      <c r="HY176" s="108"/>
      <c r="HZ176" s="108"/>
      <c r="IA176" s="108"/>
      <c r="IB176" s="108"/>
      <c r="IC176" s="108"/>
      <c r="ID176" s="108"/>
      <c r="IE176" s="108"/>
      <c r="IF176" s="108"/>
      <c r="IG176" s="108"/>
      <c r="IH176" s="108"/>
      <c r="II176" s="108"/>
      <c r="IJ176" s="108"/>
      <c r="IK176" s="108"/>
      <c r="IL176" s="108"/>
      <c r="IM176" s="108"/>
      <c r="IN176" s="108"/>
      <c r="IO176" s="108"/>
      <c r="IP176" s="108"/>
      <c r="IQ176" s="108"/>
      <c r="IR176" s="108"/>
      <c r="IS176" s="108"/>
      <c r="IT176" s="108"/>
      <c r="IU176" s="108"/>
      <c r="IV176" s="108"/>
      <c r="IW176" s="108"/>
      <c r="IX176" s="108"/>
      <c r="IY176" s="108"/>
    </row>
    <row r="177" spans="1:259" s="108" customFormat="1" ht="20.100000000000001" customHeight="1">
      <c r="A177" s="42" t="s">
        <v>130</v>
      </c>
      <c r="B177" s="27" t="s">
        <v>135</v>
      </c>
      <c r="C177" s="30">
        <v>3</v>
      </c>
      <c r="D177" s="27" t="s">
        <v>405</v>
      </c>
      <c r="E177" s="442"/>
      <c r="F177" s="442"/>
      <c r="G177" s="33">
        <v>37502</v>
      </c>
      <c r="H177" s="33">
        <f t="shared" si="23"/>
        <v>112506</v>
      </c>
      <c r="I177" s="33"/>
      <c r="J177" s="33"/>
      <c r="K177" s="28">
        <f t="shared" si="14"/>
        <v>37502</v>
      </c>
      <c r="L177" s="26">
        <f t="shared" si="24"/>
        <v>112506</v>
      </c>
      <c r="M177" s="53" t="s">
        <v>30</v>
      </c>
      <c r="N177" s="447">
        <f t="shared" si="25"/>
        <v>4.0000000000000002E-4</v>
      </c>
      <c r="O177" s="54"/>
      <c r="P177" s="53"/>
      <c r="Q177" s="107"/>
    </row>
    <row r="178" spans="1:259" s="137" customFormat="1" ht="20.100000000000001" customHeight="1">
      <c r="A178" s="42" t="s">
        <v>409</v>
      </c>
      <c r="B178" s="27" t="s">
        <v>410</v>
      </c>
      <c r="C178" s="30">
        <v>2</v>
      </c>
      <c r="D178" s="27" t="s">
        <v>42</v>
      </c>
      <c r="E178" s="442"/>
      <c r="F178" s="442"/>
      <c r="G178" s="33">
        <v>27405</v>
      </c>
      <c r="H178" s="33">
        <f t="shared" si="23"/>
        <v>54810</v>
      </c>
      <c r="I178" s="33"/>
      <c r="J178" s="33"/>
      <c r="K178" s="28">
        <f t="shared" si="14"/>
        <v>27405</v>
      </c>
      <c r="L178" s="26">
        <f t="shared" si="24"/>
        <v>54810</v>
      </c>
      <c r="M178" s="53" t="s">
        <v>30</v>
      </c>
      <c r="N178" s="447">
        <f t="shared" si="25"/>
        <v>2.0000000000000001E-4</v>
      </c>
      <c r="O178" s="54"/>
      <c r="P178" s="53"/>
      <c r="Q178" s="107"/>
    </row>
    <row r="179" spans="1:259" s="115" customFormat="1" ht="20.100000000000001" customHeight="1">
      <c r="A179" s="42" t="s">
        <v>402</v>
      </c>
      <c r="B179" s="27" t="s">
        <v>411</v>
      </c>
      <c r="C179" s="30">
        <v>2</v>
      </c>
      <c r="D179" s="27" t="s">
        <v>308</v>
      </c>
      <c r="E179" s="442"/>
      <c r="F179" s="442"/>
      <c r="G179" s="33">
        <v>27405</v>
      </c>
      <c r="H179" s="33">
        <f t="shared" si="23"/>
        <v>54810</v>
      </c>
      <c r="I179" s="33"/>
      <c r="J179" s="33"/>
      <c r="K179" s="28">
        <f t="shared" si="14"/>
        <v>27405</v>
      </c>
      <c r="L179" s="26">
        <f t="shared" si="24"/>
        <v>54810</v>
      </c>
      <c r="M179" s="53" t="s">
        <v>30</v>
      </c>
      <c r="N179" s="447">
        <f t="shared" si="25"/>
        <v>2.0000000000000001E-4</v>
      </c>
      <c r="O179" s="54"/>
      <c r="P179" s="53"/>
      <c r="Q179" s="107"/>
      <c r="R179" s="108"/>
      <c r="S179" s="108"/>
      <c r="T179" s="108"/>
      <c r="U179" s="108"/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  <c r="BA179" s="108"/>
      <c r="BB179" s="108"/>
      <c r="BC179" s="108"/>
      <c r="BD179" s="108"/>
      <c r="BE179" s="108"/>
      <c r="BF179" s="108"/>
      <c r="BG179" s="108"/>
      <c r="BH179" s="108"/>
      <c r="BI179" s="108"/>
      <c r="BJ179" s="108"/>
      <c r="BK179" s="108"/>
      <c r="BL179" s="108"/>
      <c r="BM179" s="108"/>
      <c r="BN179" s="108"/>
      <c r="BO179" s="108"/>
      <c r="BP179" s="108"/>
      <c r="BQ179" s="108"/>
      <c r="BR179" s="108"/>
      <c r="BS179" s="108"/>
      <c r="BT179" s="108"/>
      <c r="BU179" s="108"/>
      <c r="BV179" s="108"/>
      <c r="BW179" s="108"/>
      <c r="BX179" s="108"/>
      <c r="BY179" s="108"/>
      <c r="BZ179" s="108"/>
      <c r="CA179" s="108"/>
      <c r="CB179" s="108"/>
      <c r="CC179" s="108"/>
      <c r="CD179" s="108"/>
      <c r="CE179" s="108"/>
      <c r="CF179" s="108"/>
      <c r="CG179" s="108"/>
      <c r="CH179" s="108"/>
      <c r="CI179" s="108"/>
      <c r="CJ179" s="108"/>
      <c r="CK179" s="108"/>
      <c r="CL179" s="108"/>
      <c r="CM179" s="108"/>
      <c r="CN179" s="108"/>
      <c r="CO179" s="108"/>
      <c r="CP179" s="108"/>
      <c r="CQ179" s="108"/>
      <c r="CR179" s="108"/>
      <c r="CS179" s="108"/>
      <c r="CT179" s="108"/>
      <c r="CU179" s="108"/>
      <c r="CV179" s="108"/>
      <c r="CW179" s="108"/>
      <c r="CX179" s="108"/>
      <c r="CY179" s="108"/>
      <c r="CZ179" s="108"/>
      <c r="DA179" s="108"/>
      <c r="DB179" s="108"/>
      <c r="DC179" s="108"/>
      <c r="DD179" s="108"/>
      <c r="DE179" s="108"/>
      <c r="DF179" s="108"/>
      <c r="DG179" s="108"/>
      <c r="DH179" s="108"/>
      <c r="DI179" s="108"/>
      <c r="DJ179" s="108"/>
      <c r="DK179" s="108"/>
      <c r="DL179" s="108"/>
      <c r="DM179" s="108"/>
      <c r="DN179" s="108"/>
      <c r="DO179" s="108"/>
      <c r="DP179" s="108"/>
      <c r="DQ179" s="108"/>
      <c r="DR179" s="108"/>
      <c r="DS179" s="108"/>
      <c r="DT179" s="108"/>
      <c r="DU179" s="108"/>
      <c r="DV179" s="108"/>
      <c r="DW179" s="108"/>
      <c r="DX179" s="108"/>
      <c r="DY179" s="108"/>
      <c r="DZ179" s="108"/>
      <c r="EA179" s="108"/>
      <c r="EB179" s="108"/>
      <c r="EC179" s="108"/>
      <c r="ED179" s="108"/>
      <c r="EE179" s="108"/>
      <c r="EF179" s="108"/>
      <c r="EG179" s="108"/>
      <c r="EH179" s="108"/>
      <c r="EI179" s="108"/>
      <c r="EJ179" s="108"/>
      <c r="EK179" s="108"/>
      <c r="EL179" s="108"/>
      <c r="EM179" s="108"/>
      <c r="EN179" s="108"/>
      <c r="EO179" s="108"/>
      <c r="EP179" s="108"/>
      <c r="EQ179" s="108"/>
      <c r="ER179" s="108"/>
      <c r="ES179" s="108"/>
      <c r="ET179" s="108"/>
      <c r="EU179" s="108"/>
      <c r="EV179" s="108"/>
      <c r="EW179" s="108"/>
      <c r="EX179" s="108"/>
      <c r="EY179" s="108"/>
      <c r="EZ179" s="108"/>
      <c r="FA179" s="108"/>
      <c r="FB179" s="108"/>
      <c r="FC179" s="108"/>
      <c r="FD179" s="108"/>
      <c r="FE179" s="108"/>
      <c r="FF179" s="108"/>
      <c r="FG179" s="108"/>
      <c r="FH179" s="108"/>
      <c r="FI179" s="108"/>
      <c r="FJ179" s="108"/>
      <c r="FK179" s="108"/>
      <c r="FL179" s="108"/>
      <c r="FM179" s="108"/>
      <c r="FN179" s="108"/>
      <c r="FO179" s="108"/>
      <c r="FP179" s="108"/>
      <c r="FQ179" s="108"/>
      <c r="FR179" s="108"/>
      <c r="FS179" s="108"/>
      <c r="FT179" s="108"/>
      <c r="FU179" s="108"/>
      <c r="FV179" s="108"/>
      <c r="FW179" s="108"/>
      <c r="FX179" s="108"/>
      <c r="FY179" s="108"/>
      <c r="FZ179" s="108"/>
      <c r="GA179" s="108"/>
      <c r="GB179" s="108"/>
      <c r="GC179" s="108"/>
      <c r="GD179" s="108"/>
      <c r="GE179" s="108"/>
      <c r="GF179" s="108"/>
      <c r="GG179" s="108"/>
      <c r="GH179" s="108"/>
      <c r="GI179" s="108"/>
      <c r="GJ179" s="108"/>
      <c r="GK179" s="108"/>
      <c r="GL179" s="108"/>
      <c r="GM179" s="108"/>
      <c r="GN179" s="108"/>
      <c r="GO179" s="108"/>
      <c r="GP179" s="108"/>
      <c r="GQ179" s="108"/>
      <c r="GR179" s="108"/>
      <c r="GS179" s="108"/>
      <c r="GT179" s="108"/>
      <c r="GU179" s="108"/>
      <c r="GV179" s="108"/>
      <c r="GW179" s="108"/>
      <c r="GX179" s="108"/>
      <c r="GY179" s="108"/>
      <c r="GZ179" s="108"/>
      <c r="HA179" s="108"/>
      <c r="HB179" s="108"/>
      <c r="HC179" s="108"/>
      <c r="HD179" s="108"/>
      <c r="HE179" s="108"/>
      <c r="HF179" s="108"/>
      <c r="HG179" s="108"/>
      <c r="HH179" s="108"/>
      <c r="HI179" s="108"/>
      <c r="HJ179" s="108"/>
      <c r="HK179" s="108"/>
      <c r="HL179" s="108"/>
      <c r="HM179" s="108"/>
      <c r="HN179" s="108"/>
      <c r="HO179" s="108"/>
      <c r="HP179" s="108"/>
      <c r="HQ179" s="108"/>
      <c r="HR179" s="108"/>
      <c r="HS179" s="108"/>
      <c r="HT179" s="108"/>
      <c r="HU179" s="108"/>
      <c r="HV179" s="108"/>
      <c r="HW179" s="108"/>
      <c r="HX179" s="108"/>
      <c r="HY179" s="108"/>
      <c r="HZ179" s="108"/>
      <c r="IA179" s="108"/>
      <c r="IB179" s="108"/>
      <c r="IC179" s="108"/>
      <c r="ID179" s="108"/>
      <c r="IE179" s="108"/>
      <c r="IF179" s="108"/>
      <c r="IG179" s="108"/>
      <c r="IH179" s="108"/>
      <c r="II179" s="108"/>
      <c r="IJ179" s="108"/>
      <c r="IK179" s="108"/>
      <c r="IL179" s="108"/>
      <c r="IM179" s="108"/>
      <c r="IN179" s="108"/>
      <c r="IO179" s="108"/>
      <c r="IP179" s="108"/>
      <c r="IQ179" s="108"/>
      <c r="IR179" s="108"/>
      <c r="IS179" s="108"/>
      <c r="IT179" s="108"/>
      <c r="IU179" s="108"/>
      <c r="IV179" s="108"/>
      <c r="IW179" s="108"/>
      <c r="IX179" s="108"/>
      <c r="IY179" s="108"/>
    </row>
    <row r="180" spans="1:259" s="120" customFormat="1" ht="20.100000000000001" customHeight="1">
      <c r="A180" s="42" t="s">
        <v>138</v>
      </c>
      <c r="B180" s="27" t="s">
        <v>139</v>
      </c>
      <c r="C180" s="30">
        <v>3</v>
      </c>
      <c r="D180" s="27" t="s">
        <v>405</v>
      </c>
      <c r="E180" s="442"/>
      <c r="F180" s="442"/>
      <c r="G180" s="33">
        <v>19183</v>
      </c>
      <c r="H180" s="33">
        <f t="shared" si="23"/>
        <v>57549</v>
      </c>
      <c r="I180" s="33"/>
      <c r="J180" s="33"/>
      <c r="K180" s="28">
        <f t="shared" si="14"/>
        <v>19183</v>
      </c>
      <c r="L180" s="26">
        <f t="shared" si="24"/>
        <v>57549</v>
      </c>
      <c r="M180" s="53" t="s">
        <v>30</v>
      </c>
      <c r="N180" s="447">
        <f t="shared" si="25"/>
        <v>2.0000000000000001E-4</v>
      </c>
      <c r="O180" s="54"/>
      <c r="P180" s="53"/>
      <c r="Q180" s="107"/>
      <c r="R180" s="108"/>
      <c r="S180" s="108"/>
      <c r="T180" s="108"/>
      <c r="U180" s="108"/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  <c r="BA180" s="108"/>
      <c r="BB180" s="108"/>
      <c r="BC180" s="108"/>
      <c r="BD180" s="108"/>
      <c r="BE180" s="108"/>
      <c r="BF180" s="108"/>
      <c r="BG180" s="108"/>
      <c r="BH180" s="108"/>
      <c r="BI180" s="108"/>
      <c r="BJ180" s="108"/>
      <c r="BK180" s="108"/>
      <c r="BL180" s="108"/>
      <c r="BM180" s="108"/>
      <c r="BN180" s="108"/>
      <c r="BO180" s="108"/>
      <c r="BP180" s="108"/>
      <c r="BQ180" s="108"/>
      <c r="BR180" s="108"/>
      <c r="BS180" s="108"/>
      <c r="BT180" s="108"/>
      <c r="BU180" s="108"/>
      <c r="BV180" s="108"/>
      <c r="BW180" s="108"/>
      <c r="BX180" s="108"/>
      <c r="BY180" s="108"/>
      <c r="BZ180" s="108"/>
      <c r="CA180" s="108"/>
      <c r="CB180" s="108"/>
      <c r="CC180" s="108"/>
      <c r="CD180" s="108"/>
      <c r="CE180" s="108"/>
      <c r="CF180" s="108"/>
      <c r="CG180" s="108"/>
      <c r="CH180" s="108"/>
      <c r="CI180" s="108"/>
      <c r="CJ180" s="108"/>
      <c r="CK180" s="108"/>
      <c r="CL180" s="108"/>
      <c r="CM180" s="108"/>
      <c r="CN180" s="108"/>
      <c r="CO180" s="108"/>
      <c r="CP180" s="108"/>
      <c r="CQ180" s="108"/>
      <c r="CR180" s="108"/>
      <c r="CS180" s="108"/>
      <c r="CT180" s="108"/>
      <c r="CU180" s="108"/>
      <c r="CV180" s="108"/>
      <c r="CW180" s="108"/>
      <c r="CX180" s="108"/>
      <c r="CY180" s="108"/>
      <c r="CZ180" s="108"/>
      <c r="DA180" s="108"/>
      <c r="DB180" s="108"/>
      <c r="DC180" s="108"/>
      <c r="DD180" s="108"/>
      <c r="DE180" s="108"/>
      <c r="DF180" s="108"/>
      <c r="DG180" s="108"/>
      <c r="DH180" s="108"/>
      <c r="DI180" s="108"/>
      <c r="DJ180" s="108"/>
      <c r="DK180" s="108"/>
      <c r="DL180" s="108"/>
      <c r="DM180" s="108"/>
      <c r="DN180" s="108"/>
      <c r="DO180" s="108"/>
      <c r="DP180" s="108"/>
      <c r="DQ180" s="108"/>
      <c r="DR180" s="108"/>
      <c r="DS180" s="108"/>
      <c r="DT180" s="108"/>
      <c r="DU180" s="108"/>
      <c r="DV180" s="108"/>
      <c r="DW180" s="108"/>
      <c r="DX180" s="108"/>
      <c r="DY180" s="108"/>
      <c r="DZ180" s="108"/>
      <c r="EA180" s="108"/>
      <c r="EB180" s="108"/>
      <c r="EC180" s="108"/>
      <c r="ED180" s="108"/>
      <c r="EE180" s="108"/>
      <c r="EF180" s="108"/>
      <c r="EG180" s="108"/>
      <c r="EH180" s="108"/>
      <c r="EI180" s="108"/>
      <c r="EJ180" s="108"/>
      <c r="EK180" s="108"/>
      <c r="EL180" s="108"/>
      <c r="EM180" s="108"/>
      <c r="EN180" s="108"/>
      <c r="EO180" s="108"/>
      <c r="EP180" s="108"/>
      <c r="EQ180" s="108"/>
      <c r="ER180" s="108"/>
      <c r="ES180" s="108"/>
      <c r="ET180" s="108"/>
      <c r="EU180" s="108"/>
      <c r="EV180" s="108"/>
      <c r="EW180" s="108"/>
      <c r="EX180" s="108"/>
      <c r="EY180" s="108"/>
      <c r="EZ180" s="108"/>
      <c r="FA180" s="108"/>
      <c r="FB180" s="108"/>
      <c r="FC180" s="108"/>
      <c r="FD180" s="108"/>
      <c r="FE180" s="108"/>
      <c r="FF180" s="108"/>
      <c r="FG180" s="108"/>
      <c r="FH180" s="108"/>
      <c r="FI180" s="108"/>
      <c r="FJ180" s="108"/>
      <c r="FK180" s="108"/>
      <c r="FL180" s="108"/>
      <c r="FM180" s="108"/>
      <c r="FN180" s="108"/>
      <c r="FO180" s="108"/>
      <c r="FP180" s="108"/>
      <c r="FQ180" s="108"/>
      <c r="FR180" s="108"/>
      <c r="FS180" s="108"/>
      <c r="FT180" s="108"/>
      <c r="FU180" s="108"/>
      <c r="FV180" s="108"/>
      <c r="FW180" s="108"/>
      <c r="FX180" s="108"/>
      <c r="FY180" s="108"/>
      <c r="FZ180" s="108"/>
      <c r="GA180" s="108"/>
      <c r="GB180" s="108"/>
      <c r="GC180" s="108"/>
      <c r="GD180" s="108"/>
      <c r="GE180" s="108"/>
      <c r="GF180" s="108"/>
      <c r="GG180" s="108"/>
      <c r="GH180" s="108"/>
      <c r="GI180" s="108"/>
      <c r="GJ180" s="108"/>
      <c r="GK180" s="108"/>
      <c r="GL180" s="108"/>
      <c r="GM180" s="108"/>
      <c r="GN180" s="108"/>
      <c r="GO180" s="108"/>
      <c r="GP180" s="108"/>
      <c r="GQ180" s="108"/>
      <c r="GR180" s="108"/>
      <c r="GS180" s="108"/>
      <c r="GT180" s="108"/>
      <c r="GU180" s="108"/>
      <c r="GV180" s="108"/>
      <c r="GW180" s="108"/>
      <c r="GX180" s="108"/>
      <c r="GY180" s="108"/>
      <c r="GZ180" s="108"/>
      <c r="HA180" s="108"/>
      <c r="HB180" s="108"/>
      <c r="HC180" s="108"/>
      <c r="HD180" s="108"/>
      <c r="HE180" s="108"/>
      <c r="HF180" s="108"/>
      <c r="HG180" s="108"/>
      <c r="HH180" s="108"/>
      <c r="HI180" s="108"/>
      <c r="HJ180" s="108"/>
      <c r="HK180" s="108"/>
      <c r="HL180" s="108"/>
      <c r="HM180" s="108"/>
      <c r="HN180" s="108"/>
      <c r="HO180" s="108"/>
      <c r="HP180" s="108"/>
      <c r="HQ180" s="108"/>
      <c r="HR180" s="108"/>
      <c r="HS180" s="108"/>
      <c r="HT180" s="108"/>
      <c r="HU180" s="108"/>
      <c r="HV180" s="108"/>
      <c r="HW180" s="108"/>
      <c r="HX180" s="108"/>
      <c r="HY180" s="108"/>
      <c r="HZ180" s="108"/>
      <c r="IA180" s="108"/>
      <c r="IB180" s="108"/>
      <c r="IC180" s="108"/>
      <c r="ID180" s="108"/>
      <c r="IE180" s="108"/>
      <c r="IF180" s="108"/>
      <c r="IG180" s="108"/>
      <c r="IH180" s="108"/>
      <c r="II180" s="108"/>
      <c r="IJ180" s="108"/>
      <c r="IK180" s="108"/>
      <c r="IL180" s="108"/>
      <c r="IM180" s="108"/>
      <c r="IN180" s="108"/>
      <c r="IO180" s="108"/>
      <c r="IP180" s="108"/>
      <c r="IQ180" s="108"/>
      <c r="IR180" s="108"/>
      <c r="IS180" s="108"/>
      <c r="IT180" s="108"/>
      <c r="IU180" s="108"/>
      <c r="IV180" s="108"/>
      <c r="IW180" s="108"/>
      <c r="IX180" s="108"/>
      <c r="IY180" s="108"/>
    </row>
    <row r="181" spans="1:259" s="108" customFormat="1" ht="20.100000000000001" customHeight="1">
      <c r="A181" s="42" t="s">
        <v>412</v>
      </c>
      <c r="B181" s="27" t="s">
        <v>141</v>
      </c>
      <c r="C181" s="30">
        <v>2</v>
      </c>
      <c r="D181" s="27" t="s">
        <v>42</v>
      </c>
      <c r="E181" s="442"/>
      <c r="F181" s="442"/>
      <c r="G181" s="33">
        <v>123757</v>
      </c>
      <c r="H181" s="33">
        <f t="shared" si="23"/>
        <v>247514</v>
      </c>
      <c r="I181" s="33"/>
      <c r="J181" s="33"/>
      <c r="K181" s="28">
        <f t="shared" si="14"/>
        <v>123757</v>
      </c>
      <c r="L181" s="26">
        <f t="shared" si="24"/>
        <v>247514</v>
      </c>
      <c r="M181" s="53" t="s">
        <v>30</v>
      </c>
      <c r="N181" s="447">
        <f t="shared" si="25"/>
        <v>1E-3</v>
      </c>
      <c r="O181" s="54"/>
      <c r="P181" s="53"/>
      <c r="Q181" s="107"/>
    </row>
    <row r="182" spans="1:259" s="120" customFormat="1" ht="20.100000000000001" customHeight="1">
      <c r="A182" s="42" t="s">
        <v>413</v>
      </c>
      <c r="B182" s="27" t="s">
        <v>143</v>
      </c>
      <c r="C182" s="30">
        <v>1</v>
      </c>
      <c r="D182" s="27" t="s">
        <v>414</v>
      </c>
      <c r="E182" s="442"/>
      <c r="F182" s="442"/>
      <c r="G182" s="33">
        <v>178135</v>
      </c>
      <c r="H182" s="33">
        <f t="shared" si="23"/>
        <v>178135</v>
      </c>
      <c r="I182" s="33"/>
      <c r="J182" s="33"/>
      <c r="K182" s="28">
        <f t="shared" si="14"/>
        <v>178135</v>
      </c>
      <c r="L182" s="26">
        <f t="shared" si="24"/>
        <v>178135</v>
      </c>
      <c r="M182" s="53" t="s">
        <v>30</v>
      </c>
      <c r="N182" s="447">
        <f t="shared" si="25"/>
        <v>6.9999999999999999E-4</v>
      </c>
      <c r="O182" s="54"/>
      <c r="P182" s="53"/>
      <c r="Q182" s="107"/>
      <c r="R182" s="108"/>
      <c r="S182" s="108"/>
      <c r="T182" s="108"/>
      <c r="U182" s="108"/>
      <c r="V182" s="108"/>
      <c r="W182" s="108"/>
      <c r="X182" s="108"/>
      <c r="Y182" s="108"/>
      <c r="Z182" s="108"/>
      <c r="AA182" s="108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  <c r="BA182" s="108"/>
      <c r="BB182" s="108"/>
      <c r="BC182" s="108"/>
      <c r="BD182" s="108"/>
      <c r="BE182" s="108"/>
      <c r="BF182" s="108"/>
      <c r="BG182" s="108"/>
      <c r="BH182" s="108"/>
      <c r="BI182" s="108"/>
      <c r="BJ182" s="108"/>
      <c r="BK182" s="108"/>
      <c r="BL182" s="108"/>
      <c r="BM182" s="108"/>
      <c r="BN182" s="108"/>
      <c r="BO182" s="108"/>
      <c r="BP182" s="108"/>
      <c r="BQ182" s="108"/>
      <c r="BR182" s="108"/>
      <c r="BS182" s="108"/>
      <c r="BT182" s="108"/>
      <c r="BU182" s="108"/>
      <c r="BV182" s="108"/>
      <c r="BW182" s="108"/>
      <c r="BX182" s="108"/>
      <c r="BY182" s="108"/>
      <c r="BZ182" s="108"/>
      <c r="CA182" s="108"/>
      <c r="CB182" s="108"/>
      <c r="CC182" s="108"/>
      <c r="CD182" s="108"/>
      <c r="CE182" s="108"/>
      <c r="CF182" s="108"/>
      <c r="CG182" s="108"/>
      <c r="CH182" s="108"/>
      <c r="CI182" s="108"/>
      <c r="CJ182" s="108"/>
      <c r="CK182" s="108"/>
      <c r="CL182" s="108"/>
      <c r="CM182" s="108"/>
      <c r="CN182" s="108"/>
      <c r="CO182" s="108"/>
      <c r="CP182" s="108"/>
      <c r="CQ182" s="108"/>
      <c r="CR182" s="108"/>
      <c r="CS182" s="108"/>
      <c r="CT182" s="108"/>
      <c r="CU182" s="108"/>
      <c r="CV182" s="108"/>
      <c r="CW182" s="108"/>
      <c r="CX182" s="108"/>
      <c r="CY182" s="108"/>
      <c r="CZ182" s="108"/>
      <c r="DA182" s="108"/>
      <c r="DB182" s="108"/>
      <c r="DC182" s="108"/>
      <c r="DD182" s="108"/>
      <c r="DE182" s="108"/>
      <c r="DF182" s="108"/>
      <c r="DG182" s="108"/>
      <c r="DH182" s="108"/>
      <c r="DI182" s="108"/>
      <c r="DJ182" s="108"/>
      <c r="DK182" s="108"/>
      <c r="DL182" s="108"/>
      <c r="DM182" s="108"/>
      <c r="DN182" s="108"/>
      <c r="DO182" s="108"/>
      <c r="DP182" s="108"/>
      <c r="DQ182" s="108"/>
      <c r="DR182" s="108"/>
      <c r="DS182" s="108"/>
      <c r="DT182" s="108"/>
      <c r="DU182" s="108"/>
      <c r="DV182" s="108"/>
      <c r="DW182" s="108"/>
      <c r="DX182" s="108"/>
      <c r="DY182" s="108"/>
      <c r="DZ182" s="108"/>
      <c r="EA182" s="108"/>
      <c r="EB182" s="108"/>
      <c r="EC182" s="108"/>
      <c r="ED182" s="108"/>
      <c r="EE182" s="108"/>
      <c r="EF182" s="108"/>
      <c r="EG182" s="108"/>
      <c r="EH182" s="108"/>
      <c r="EI182" s="108"/>
      <c r="EJ182" s="108"/>
      <c r="EK182" s="108"/>
      <c r="EL182" s="108"/>
      <c r="EM182" s="108"/>
      <c r="EN182" s="108"/>
      <c r="EO182" s="108"/>
      <c r="EP182" s="108"/>
      <c r="EQ182" s="108"/>
      <c r="ER182" s="108"/>
      <c r="ES182" s="108"/>
      <c r="ET182" s="108"/>
      <c r="EU182" s="108"/>
      <c r="EV182" s="108"/>
      <c r="EW182" s="108"/>
      <c r="EX182" s="108"/>
      <c r="EY182" s="108"/>
      <c r="EZ182" s="108"/>
      <c r="FA182" s="108"/>
      <c r="FB182" s="108"/>
      <c r="FC182" s="108"/>
      <c r="FD182" s="108"/>
      <c r="FE182" s="108"/>
      <c r="FF182" s="108"/>
      <c r="FG182" s="108"/>
      <c r="FH182" s="108"/>
      <c r="FI182" s="108"/>
      <c r="FJ182" s="108"/>
      <c r="FK182" s="108"/>
      <c r="FL182" s="108"/>
      <c r="FM182" s="108"/>
      <c r="FN182" s="108"/>
      <c r="FO182" s="108"/>
      <c r="FP182" s="108"/>
      <c r="FQ182" s="108"/>
      <c r="FR182" s="108"/>
      <c r="FS182" s="108"/>
      <c r="FT182" s="108"/>
      <c r="FU182" s="108"/>
      <c r="FV182" s="108"/>
      <c r="FW182" s="108"/>
      <c r="FX182" s="108"/>
      <c r="FY182" s="108"/>
      <c r="FZ182" s="108"/>
      <c r="GA182" s="108"/>
      <c r="GB182" s="108"/>
      <c r="GC182" s="108"/>
      <c r="GD182" s="108"/>
      <c r="GE182" s="108"/>
      <c r="GF182" s="108"/>
      <c r="GG182" s="108"/>
      <c r="GH182" s="108"/>
      <c r="GI182" s="108"/>
      <c r="GJ182" s="108"/>
      <c r="GK182" s="108"/>
      <c r="GL182" s="108"/>
      <c r="GM182" s="108"/>
      <c r="GN182" s="108"/>
      <c r="GO182" s="108"/>
      <c r="GP182" s="108"/>
      <c r="GQ182" s="108"/>
      <c r="GR182" s="108"/>
      <c r="GS182" s="108"/>
      <c r="GT182" s="108"/>
      <c r="GU182" s="108"/>
      <c r="GV182" s="108"/>
      <c r="GW182" s="108"/>
      <c r="GX182" s="108"/>
      <c r="GY182" s="108"/>
      <c r="GZ182" s="108"/>
      <c r="HA182" s="108"/>
      <c r="HB182" s="108"/>
      <c r="HC182" s="108"/>
      <c r="HD182" s="108"/>
      <c r="HE182" s="108"/>
      <c r="HF182" s="108"/>
      <c r="HG182" s="108"/>
      <c r="HH182" s="108"/>
      <c r="HI182" s="108"/>
      <c r="HJ182" s="108"/>
      <c r="HK182" s="108"/>
      <c r="HL182" s="108"/>
      <c r="HM182" s="108"/>
      <c r="HN182" s="108"/>
      <c r="HO182" s="108"/>
      <c r="HP182" s="108"/>
      <c r="HQ182" s="108"/>
      <c r="HR182" s="108"/>
      <c r="HS182" s="108"/>
      <c r="HT182" s="108"/>
      <c r="HU182" s="108"/>
      <c r="HV182" s="108"/>
      <c r="HW182" s="108"/>
      <c r="HX182" s="108"/>
      <c r="HY182" s="108"/>
      <c r="HZ182" s="108"/>
      <c r="IA182" s="108"/>
      <c r="IB182" s="108"/>
      <c r="IC182" s="108"/>
      <c r="ID182" s="108"/>
      <c r="IE182" s="108"/>
      <c r="IF182" s="108"/>
      <c r="IG182" s="108"/>
      <c r="IH182" s="108"/>
      <c r="II182" s="108"/>
      <c r="IJ182" s="108"/>
      <c r="IK182" s="108"/>
      <c r="IL182" s="108"/>
      <c r="IM182" s="108"/>
      <c r="IN182" s="108"/>
      <c r="IO182" s="108"/>
      <c r="IP182" s="108"/>
      <c r="IQ182" s="108"/>
      <c r="IR182" s="108"/>
      <c r="IS182" s="108"/>
      <c r="IT182" s="108"/>
      <c r="IU182" s="108"/>
      <c r="IV182" s="108"/>
      <c r="IW182" s="108"/>
      <c r="IX182" s="108"/>
      <c r="IY182" s="108"/>
    </row>
    <row r="183" spans="1:259" s="115" customFormat="1" ht="20.100000000000001" customHeight="1">
      <c r="A183" s="42" t="s">
        <v>144</v>
      </c>
      <c r="B183" s="27" t="s">
        <v>145</v>
      </c>
      <c r="C183" s="30">
        <v>2</v>
      </c>
      <c r="D183" s="27" t="s">
        <v>405</v>
      </c>
      <c r="E183" s="442"/>
      <c r="F183" s="442"/>
      <c r="G183" s="33">
        <v>123757</v>
      </c>
      <c r="H183" s="33">
        <f t="shared" si="23"/>
        <v>247514</v>
      </c>
      <c r="I183" s="33"/>
      <c r="J183" s="33"/>
      <c r="K183" s="28">
        <f t="shared" si="14"/>
        <v>123757</v>
      </c>
      <c r="L183" s="26">
        <f t="shared" si="24"/>
        <v>247514</v>
      </c>
      <c r="M183" s="53" t="s">
        <v>30</v>
      </c>
      <c r="N183" s="447">
        <f t="shared" si="25"/>
        <v>1E-3</v>
      </c>
      <c r="O183" s="54"/>
      <c r="P183" s="53"/>
      <c r="Q183" s="107"/>
    </row>
    <row r="184" spans="1:259" s="108" customFormat="1" ht="20.100000000000001" customHeight="1">
      <c r="A184" s="42" t="s">
        <v>415</v>
      </c>
      <c r="B184" s="27" t="s">
        <v>416</v>
      </c>
      <c r="C184" s="30">
        <v>6</v>
      </c>
      <c r="D184" s="27" t="s">
        <v>42</v>
      </c>
      <c r="E184" s="442"/>
      <c r="F184" s="442"/>
      <c r="G184" s="33">
        <v>58869</v>
      </c>
      <c r="H184" s="33">
        <f t="shared" si="23"/>
        <v>353214</v>
      </c>
      <c r="I184" s="33"/>
      <c r="J184" s="33"/>
      <c r="K184" s="28">
        <f t="shared" si="14"/>
        <v>58869</v>
      </c>
      <c r="L184" s="26">
        <f t="shared" si="24"/>
        <v>353214</v>
      </c>
      <c r="M184" s="53" t="s">
        <v>30</v>
      </c>
      <c r="N184" s="447">
        <f t="shared" si="25"/>
        <v>1.4E-3</v>
      </c>
      <c r="O184" s="54"/>
      <c r="P184" s="53"/>
      <c r="Q184" s="107"/>
    </row>
    <row r="185" spans="1:259" s="129" customFormat="1" ht="20.100000000000001" customHeight="1">
      <c r="A185" s="42" t="s">
        <v>417</v>
      </c>
      <c r="B185" s="27" t="s">
        <v>418</v>
      </c>
      <c r="C185" s="30">
        <v>190</v>
      </c>
      <c r="D185" s="27" t="s">
        <v>419</v>
      </c>
      <c r="E185" s="442"/>
      <c r="F185" s="442"/>
      <c r="G185" s="33">
        <v>2369</v>
      </c>
      <c r="H185" s="33">
        <f t="shared" si="23"/>
        <v>450110</v>
      </c>
      <c r="I185" s="33"/>
      <c r="J185" s="33"/>
      <c r="K185" s="28">
        <f t="shared" ref="K185:K209" si="26">E185+G185+I185</f>
        <v>2369</v>
      </c>
      <c r="L185" s="26">
        <f t="shared" si="24"/>
        <v>450110</v>
      </c>
      <c r="M185" s="53" t="s">
        <v>30</v>
      </c>
      <c r="N185" s="447">
        <f t="shared" si="25"/>
        <v>1.8E-3</v>
      </c>
      <c r="O185" s="54"/>
      <c r="P185" s="53"/>
      <c r="Q185" s="107"/>
      <c r="R185" s="108"/>
      <c r="S185" s="108"/>
      <c r="T185" s="108"/>
      <c r="U185" s="108"/>
      <c r="V185" s="108"/>
      <c r="W185" s="108"/>
      <c r="X185" s="108"/>
      <c r="Y185" s="108"/>
      <c r="Z185" s="108"/>
      <c r="AA185" s="108"/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  <c r="AN185" s="108"/>
      <c r="AO185" s="108"/>
      <c r="AP185" s="108"/>
      <c r="AQ185" s="108"/>
      <c r="AR185" s="108"/>
      <c r="AS185" s="108"/>
      <c r="AT185" s="108"/>
      <c r="AU185" s="108"/>
      <c r="AV185" s="108"/>
      <c r="AW185" s="108"/>
      <c r="AX185" s="108"/>
      <c r="AY185" s="108"/>
      <c r="AZ185" s="108"/>
      <c r="BA185" s="108"/>
      <c r="BB185" s="108"/>
      <c r="BC185" s="108"/>
      <c r="BD185" s="108"/>
      <c r="BE185" s="108"/>
      <c r="BF185" s="108"/>
      <c r="BG185" s="108"/>
      <c r="BH185" s="108"/>
      <c r="BI185" s="108"/>
      <c r="BJ185" s="108"/>
      <c r="BK185" s="108"/>
      <c r="BL185" s="108"/>
      <c r="BM185" s="108"/>
      <c r="BN185" s="108"/>
      <c r="BO185" s="108"/>
      <c r="BP185" s="108"/>
      <c r="BQ185" s="108"/>
      <c r="BR185" s="108"/>
      <c r="BS185" s="108"/>
      <c r="BT185" s="108"/>
      <c r="BU185" s="108"/>
      <c r="BV185" s="108"/>
      <c r="BW185" s="108"/>
      <c r="BX185" s="108"/>
      <c r="BY185" s="108"/>
      <c r="BZ185" s="108"/>
      <c r="CA185" s="108"/>
      <c r="CB185" s="108"/>
      <c r="CC185" s="108"/>
      <c r="CD185" s="108"/>
      <c r="CE185" s="108"/>
      <c r="CF185" s="108"/>
      <c r="CG185" s="108"/>
      <c r="CH185" s="108"/>
      <c r="CI185" s="108"/>
      <c r="CJ185" s="108"/>
      <c r="CK185" s="108"/>
      <c r="CL185" s="108"/>
      <c r="CM185" s="108"/>
      <c r="CN185" s="108"/>
      <c r="CO185" s="108"/>
      <c r="CP185" s="108"/>
      <c r="CQ185" s="108"/>
      <c r="CR185" s="108"/>
      <c r="CS185" s="108"/>
      <c r="CT185" s="108"/>
      <c r="CU185" s="108"/>
      <c r="CV185" s="108"/>
      <c r="CW185" s="108"/>
      <c r="CX185" s="108"/>
      <c r="CY185" s="108"/>
      <c r="CZ185" s="108"/>
      <c r="DA185" s="108"/>
      <c r="DB185" s="108"/>
      <c r="DC185" s="108"/>
      <c r="DD185" s="108"/>
      <c r="DE185" s="108"/>
      <c r="DF185" s="108"/>
      <c r="DG185" s="108"/>
      <c r="DH185" s="108"/>
      <c r="DI185" s="108"/>
      <c r="DJ185" s="108"/>
      <c r="DK185" s="108"/>
      <c r="DL185" s="108"/>
      <c r="DM185" s="108"/>
      <c r="DN185" s="108"/>
      <c r="DO185" s="108"/>
      <c r="DP185" s="108"/>
      <c r="DQ185" s="108"/>
      <c r="DR185" s="108"/>
      <c r="DS185" s="108"/>
      <c r="DT185" s="108"/>
      <c r="DU185" s="108"/>
      <c r="DV185" s="108"/>
      <c r="DW185" s="108"/>
      <c r="DX185" s="108"/>
      <c r="DY185" s="108"/>
      <c r="DZ185" s="108"/>
      <c r="EA185" s="108"/>
      <c r="EB185" s="108"/>
      <c r="EC185" s="108"/>
      <c r="ED185" s="108"/>
      <c r="EE185" s="108"/>
      <c r="EF185" s="108"/>
      <c r="EG185" s="108"/>
      <c r="EH185" s="108"/>
      <c r="EI185" s="108"/>
      <c r="EJ185" s="108"/>
      <c r="EK185" s="108"/>
      <c r="EL185" s="108"/>
      <c r="EM185" s="108"/>
      <c r="EN185" s="108"/>
      <c r="EO185" s="108"/>
      <c r="EP185" s="108"/>
      <c r="EQ185" s="108"/>
      <c r="ER185" s="108"/>
      <c r="ES185" s="108"/>
      <c r="ET185" s="108"/>
      <c r="EU185" s="108"/>
      <c r="EV185" s="108"/>
      <c r="EW185" s="108"/>
      <c r="EX185" s="108"/>
      <c r="EY185" s="108"/>
      <c r="EZ185" s="108"/>
      <c r="FA185" s="108"/>
      <c r="FB185" s="108"/>
      <c r="FC185" s="108"/>
      <c r="FD185" s="108"/>
      <c r="FE185" s="108"/>
      <c r="FF185" s="108"/>
      <c r="FG185" s="108"/>
      <c r="FH185" s="108"/>
      <c r="FI185" s="108"/>
      <c r="FJ185" s="108"/>
      <c r="FK185" s="108"/>
      <c r="FL185" s="108"/>
      <c r="FM185" s="108"/>
      <c r="FN185" s="108"/>
      <c r="FO185" s="108"/>
      <c r="FP185" s="108"/>
      <c r="FQ185" s="108"/>
      <c r="FR185" s="108"/>
      <c r="FS185" s="108"/>
      <c r="FT185" s="108"/>
      <c r="FU185" s="108"/>
      <c r="FV185" s="108"/>
      <c r="FW185" s="108"/>
      <c r="FX185" s="108"/>
      <c r="FY185" s="108"/>
      <c r="FZ185" s="108"/>
      <c r="GA185" s="108"/>
      <c r="GB185" s="108"/>
      <c r="GC185" s="108"/>
      <c r="GD185" s="108"/>
      <c r="GE185" s="108"/>
      <c r="GF185" s="108"/>
      <c r="GG185" s="108"/>
      <c r="GH185" s="108"/>
      <c r="GI185" s="108"/>
      <c r="GJ185" s="108"/>
      <c r="GK185" s="108"/>
      <c r="GL185" s="108"/>
      <c r="GM185" s="108"/>
      <c r="GN185" s="108"/>
      <c r="GO185" s="108"/>
      <c r="GP185" s="108"/>
      <c r="GQ185" s="108"/>
      <c r="GR185" s="108"/>
      <c r="GS185" s="108"/>
      <c r="GT185" s="108"/>
      <c r="GU185" s="108"/>
      <c r="GV185" s="108"/>
      <c r="GW185" s="108"/>
      <c r="GX185" s="108"/>
      <c r="GY185" s="108"/>
      <c r="GZ185" s="108"/>
      <c r="HA185" s="108"/>
      <c r="HB185" s="108"/>
      <c r="HC185" s="108"/>
      <c r="HD185" s="108"/>
      <c r="HE185" s="108"/>
      <c r="HF185" s="108"/>
      <c r="HG185" s="108"/>
      <c r="HH185" s="108"/>
      <c r="HI185" s="108"/>
      <c r="HJ185" s="108"/>
      <c r="HK185" s="108"/>
      <c r="HL185" s="108"/>
      <c r="HM185" s="108"/>
      <c r="HN185" s="108"/>
      <c r="HO185" s="108"/>
      <c r="HP185" s="108"/>
      <c r="HQ185" s="108"/>
      <c r="HR185" s="108"/>
      <c r="HS185" s="108"/>
      <c r="HT185" s="108"/>
      <c r="HU185" s="108"/>
      <c r="HV185" s="108"/>
      <c r="HW185" s="108"/>
      <c r="HX185" s="108"/>
      <c r="HY185" s="108"/>
      <c r="HZ185" s="108"/>
      <c r="IA185" s="108"/>
      <c r="IB185" s="108"/>
      <c r="IC185" s="108"/>
      <c r="ID185" s="108"/>
      <c r="IE185" s="108"/>
      <c r="IF185" s="108"/>
      <c r="IG185" s="108"/>
      <c r="IH185" s="108"/>
      <c r="II185" s="108"/>
      <c r="IJ185" s="108"/>
      <c r="IK185" s="108"/>
      <c r="IL185" s="108"/>
      <c r="IM185" s="108"/>
      <c r="IN185" s="108"/>
      <c r="IO185" s="108"/>
      <c r="IP185" s="108"/>
      <c r="IQ185" s="108"/>
      <c r="IR185" s="108"/>
      <c r="IS185" s="108"/>
      <c r="IT185" s="108"/>
      <c r="IU185" s="108"/>
      <c r="IV185" s="108"/>
      <c r="IW185" s="108"/>
      <c r="IX185" s="108"/>
      <c r="IY185" s="108"/>
    </row>
    <row r="186" spans="1:259" s="111" customFormat="1" ht="20.100000000000001" customHeight="1">
      <c r="A186" s="42" t="s">
        <v>150</v>
      </c>
      <c r="B186" s="27" t="s">
        <v>147</v>
      </c>
      <c r="C186" s="30">
        <v>190</v>
      </c>
      <c r="D186" s="27" t="s">
        <v>420</v>
      </c>
      <c r="E186" s="442"/>
      <c r="F186" s="442"/>
      <c r="G186" s="33">
        <v>2369</v>
      </c>
      <c r="H186" s="33">
        <f t="shared" si="23"/>
        <v>450110</v>
      </c>
      <c r="I186" s="33"/>
      <c r="J186" s="33"/>
      <c r="K186" s="28">
        <f t="shared" si="26"/>
        <v>2369</v>
      </c>
      <c r="L186" s="26">
        <f t="shared" si="24"/>
        <v>450110</v>
      </c>
      <c r="M186" s="53" t="s">
        <v>30</v>
      </c>
      <c r="N186" s="447">
        <f t="shared" si="25"/>
        <v>1.8E-3</v>
      </c>
      <c r="O186" s="54"/>
      <c r="P186" s="53"/>
      <c r="Q186" s="107"/>
      <c r="R186" s="108"/>
      <c r="S186" s="108"/>
      <c r="T186" s="108"/>
      <c r="U186" s="108"/>
      <c r="V186" s="108"/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  <c r="AN186" s="108"/>
      <c r="AO186" s="108"/>
      <c r="AP186" s="108"/>
      <c r="AQ186" s="108"/>
      <c r="AR186" s="108"/>
      <c r="AS186" s="108"/>
      <c r="AT186" s="108"/>
      <c r="AU186" s="108"/>
      <c r="AV186" s="108"/>
      <c r="AW186" s="108"/>
      <c r="AX186" s="108"/>
      <c r="AY186" s="108"/>
      <c r="AZ186" s="108"/>
      <c r="BA186" s="108"/>
      <c r="BB186" s="108"/>
      <c r="BC186" s="108"/>
      <c r="BD186" s="108"/>
      <c r="BE186" s="108"/>
      <c r="BF186" s="108"/>
      <c r="BG186" s="108"/>
      <c r="BH186" s="108"/>
      <c r="BI186" s="108"/>
      <c r="BJ186" s="108"/>
      <c r="BK186" s="108"/>
      <c r="BL186" s="108"/>
      <c r="BM186" s="108"/>
      <c r="BN186" s="108"/>
      <c r="BO186" s="108"/>
      <c r="BP186" s="108"/>
      <c r="BQ186" s="108"/>
      <c r="BR186" s="108"/>
      <c r="BS186" s="108"/>
      <c r="BT186" s="108"/>
      <c r="BU186" s="108"/>
      <c r="BV186" s="108"/>
      <c r="BW186" s="108"/>
      <c r="BX186" s="108"/>
      <c r="BY186" s="108"/>
      <c r="BZ186" s="108"/>
      <c r="CA186" s="108"/>
      <c r="CB186" s="108"/>
      <c r="CC186" s="108"/>
      <c r="CD186" s="108"/>
      <c r="CE186" s="108"/>
      <c r="CF186" s="108"/>
      <c r="CG186" s="108"/>
      <c r="CH186" s="108"/>
      <c r="CI186" s="108"/>
      <c r="CJ186" s="108"/>
      <c r="CK186" s="108"/>
      <c r="CL186" s="108"/>
      <c r="CM186" s="108"/>
      <c r="CN186" s="108"/>
      <c r="CO186" s="108"/>
      <c r="CP186" s="108"/>
      <c r="CQ186" s="108"/>
      <c r="CR186" s="108"/>
      <c r="CS186" s="108"/>
      <c r="CT186" s="108"/>
      <c r="CU186" s="108"/>
      <c r="CV186" s="108"/>
      <c r="CW186" s="108"/>
      <c r="CX186" s="108"/>
      <c r="CY186" s="108"/>
      <c r="CZ186" s="108"/>
      <c r="DA186" s="108"/>
      <c r="DB186" s="108"/>
      <c r="DC186" s="108"/>
      <c r="DD186" s="108"/>
      <c r="DE186" s="108"/>
      <c r="DF186" s="108"/>
      <c r="DG186" s="108"/>
      <c r="DH186" s="108"/>
      <c r="DI186" s="108"/>
      <c r="DJ186" s="108"/>
      <c r="DK186" s="108"/>
      <c r="DL186" s="108"/>
      <c r="DM186" s="108"/>
      <c r="DN186" s="108"/>
      <c r="DO186" s="108"/>
      <c r="DP186" s="108"/>
      <c r="DQ186" s="108"/>
      <c r="DR186" s="108"/>
      <c r="DS186" s="108"/>
      <c r="DT186" s="108"/>
      <c r="DU186" s="108"/>
      <c r="DV186" s="108"/>
      <c r="DW186" s="108"/>
      <c r="DX186" s="108"/>
      <c r="DY186" s="108"/>
      <c r="DZ186" s="108"/>
      <c r="EA186" s="108"/>
      <c r="EB186" s="108"/>
      <c r="EC186" s="108"/>
      <c r="ED186" s="108"/>
      <c r="EE186" s="108"/>
      <c r="EF186" s="108"/>
      <c r="EG186" s="108"/>
      <c r="EH186" s="108"/>
      <c r="EI186" s="108"/>
      <c r="EJ186" s="108"/>
      <c r="EK186" s="108"/>
      <c r="EL186" s="108"/>
      <c r="EM186" s="108"/>
      <c r="EN186" s="108"/>
      <c r="EO186" s="108"/>
      <c r="EP186" s="108"/>
      <c r="EQ186" s="108"/>
      <c r="ER186" s="108"/>
      <c r="ES186" s="108"/>
      <c r="ET186" s="108"/>
      <c r="EU186" s="108"/>
      <c r="EV186" s="108"/>
      <c r="EW186" s="108"/>
      <c r="EX186" s="108"/>
      <c r="EY186" s="108"/>
      <c r="EZ186" s="108"/>
      <c r="FA186" s="108"/>
      <c r="FB186" s="108"/>
      <c r="FC186" s="108"/>
      <c r="FD186" s="108"/>
      <c r="FE186" s="108"/>
      <c r="FF186" s="108"/>
      <c r="FG186" s="108"/>
      <c r="FH186" s="108"/>
      <c r="FI186" s="108"/>
      <c r="FJ186" s="108"/>
      <c r="FK186" s="108"/>
      <c r="FL186" s="108"/>
      <c r="FM186" s="108"/>
      <c r="FN186" s="108"/>
      <c r="FO186" s="108"/>
      <c r="FP186" s="108"/>
      <c r="FQ186" s="108"/>
      <c r="FR186" s="108"/>
      <c r="FS186" s="108"/>
      <c r="FT186" s="108"/>
      <c r="FU186" s="108"/>
      <c r="FV186" s="108"/>
      <c r="FW186" s="108"/>
      <c r="FX186" s="108"/>
      <c r="FY186" s="108"/>
      <c r="FZ186" s="108"/>
      <c r="GA186" s="108"/>
      <c r="GB186" s="108"/>
      <c r="GC186" s="108"/>
      <c r="GD186" s="108"/>
      <c r="GE186" s="108"/>
      <c r="GF186" s="108"/>
      <c r="GG186" s="108"/>
      <c r="GH186" s="108"/>
      <c r="GI186" s="108"/>
      <c r="GJ186" s="108"/>
      <c r="GK186" s="108"/>
      <c r="GL186" s="108"/>
      <c r="GM186" s="108"/>
      <c r="GN186" s="108"/>
      <c r="GO186" s="108"/>
      <c r="GP186" s="108"/>
      <c r="GQ186" s="108"/>
      <c r="GR186" s="108"/>
      <c r="GS186" s="108"/>
      <c r="GT186" s="108"/>
      <c r="GU186" s="108"/>
      <c r="GV186" s="108"/>
      <c r="GW186" s="108"/>
      <c r="GX186" s="108"/>
      <c r="GY186" s="108"/>
      <c r="GZ186" s="108"/>
      <c r="HA186" s="108"/>
      <c r="HB186" s="108"/>
      <c r="HC186" s="108"/>
      <c r="HD186" s="108"/>
      <c r="HE186" s="108"/>
      <c r="HF186" s="108"/>
      <c r="HG186" s="108"/>
      <c r="HH186" s="108"/>
      <c r="HI186" s="108"/>
      <c r="HJ186" s="108"/>
      <c r="HK186" s="108"/>
      <c r="HL186" s="108"/>
      <c r="HM186" s="108"/>
      <c r="HN186" s="108"/>
      <c r="HO186" s="108"/>
      <c r="HP186" s="108"/>
      <c r="HQ186" s="108"/>
      <c r="HR186" s="108"/>
      <c r="HS186" s="108"/>
      <c r="HT186" s="108"/>
      <c r="HU186" s="108"/>
      <c r="HV186" s="108"/>
      <c r="HW186" s="108"/>
      <c r="HX186" s="108"/>
      <c r="HY186" s="108"/>
      <c r="HZ186" s="108"/>
      <c r="IA186" s="108"/>
      <c r="IB186" s="108"/>
      <c r="IC186" s="108"/>
      <c r="ID186" s="108"/>
      <c r="IE186" s="108"/>
      <c r="IF186" s="108"/>
      <c r="IG186" s="108"/>
      <c r="IH186" s="108"/>
      <c r="II186" s="108"/>
      <c r="IJ186" s="108"/>
      <c r="IK186" s="108"/>
      <c r="IL186" s="108"/>
      <c r="IM186" s="108"/>
      <c r="IN186" s="108"/>
      <c r="IO186" s="108"/>
      <c r="IP186" s="108"/>
      <c r="IQ186" s="108"/>
      <c r="IR186" s="108"/>
      <c r="IS186" s="108"/>
      <c r="IT186" s="108"/>
      <c r="IU186" s="108"/>
      <c r="IV186" s="108"/>
      <c r="IW186" s="108"/>
      <c r="IX186" s="108"/>
      <c r="IY186" s="108"/>
    </row>
    <row r="187" spans="1:259" s="111" customFormat="1" ht="20.100000000000001" customHeight="1">
      <c r="A187" s="42" t="s">
        <v>421</v>
      </c>
      <c r="B187" s="27" t="s">
        <v>422</v>
      </c>
      <c r="C187" s="30">
        <v>50</v>
      </c>
      <c r="D187" s="27" t="s">
        <v>149</v>
      </c>
      <c r="E187" s="442"/>
      <c r="F187" s="442"/>
      <c r="G187" s="33">
        <v>1789</v>
      </c>
      <c r="H187" s="33">
        <f t="shared" si="23"/>
        <v>89450</v>
      </c>
      <c r="I187" s="33"/>
      <c r="J187" s="33"/>
      <c r="K187" s="28">
        <f t="shared" si="26"/>
        <v>1789</v>
      </c>
      <c r="L187" s="26">
        <f t="shared" si="24"/>
        <v>89450</v>
      </c>
      <c r="M187" s="53" t="s">
        <v>30</v>
      </c>
      <c r="N187" s="447">
        <f t="shared" si="25"/>
        <v>4.0000000000000002E-4</v>
      </c>
      <c r="O187" s="54"/>
      <c r="P187" s="53"/>
      <c r="Q187" s="107"/>
      <c r="R187" s="108"/>
      <c r="S187" s="108"/>
      <c r="T187" s="108"/>
      <c r="U187" s="108"/>
      <c r="V187" s="108"/>
      <c r="W187" s="108"/>
      <c r="X187" s="108"/>
      <c r="Y187" s="108"/>
      <c r="Z187" s="108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8"/>
      <c r="AL187" s="108"/>
      <c r="AM187" s="108"/>
      <c r="AN187" s="108"/>
      <c r="AO187" s="108"/>
      <c r="AP187" s="108"/>
      <c r="AQ187" s="108"/>
      <c r="AR187" s="108"/>
      <c r="AS187" s="108"/>
      <c r="AT187" s="108"/>
      <c r="AU187" s="108"/>
      <c r="AV187" s="108"/>
      <c r="AW187" s="108"/>
      <c r="AX187" s="108"/>
      <c r="AY187" s="108"/>
      <c r="AZ187" s="108"/>
      <c r="BA187" s="108"/>
      <c r="BB187" s="108"/>
      <c r="BC187" s="108"/>
      <c r="BD187" s="108"/>
      <c r="BE187" s="108"/>
      <c r="BF187" s="108"/>
      <c r="BG187" s="108"/>
      <c r="BH187" s="108"/>
      <c r="BI187" s="108"/>
      <c r="BJ187" s="108"/>
      <c r="BK187" s="108"/>
      <c r="BL187" s="108"/>
      <c r="BM187" s="108"/>
      <c r="BN187" s="108"/>
      <c r="BO187" s="108"/>
      <c r="BP187" s="108"/>
      <c r="BQ187" s="108"/>
      <c r="BR187" s="108"/>
      <c r="BS187" s="108"/>
      <c r="BT187" s="108"/>
      <c r="BU187" s="108"/>
      <c r="BV187" s="108"/>
      <c r="BW187" s="108"/>
      <c r="BX187" s="108"/>
      <c r="BY187" s="108"/>
      <c r="BZ187" s="108"/>
      <c r="CA187" s="108"/>
      <c r="CB187" s="108"/>
      <c r="CC187" s="108"/>
      <c r="CD187" s="108"/>
      <c r="CE187" s="108"/>
      <c r="CF187" s="108"/>
      <c r="CG187" s="108"/>
      <c r="CH187" s="108"/>
      <c r="CI187" s="108"/>
      <c r="CJ187" s="108"/>
      <c r="CK187" s="108"/>
      <c r="CL187" s="108"/>
      <c r="CM187" s="108"/>
      <c r="CN187" s="108"/>
      <c r="CO187" s="108"/>
      <c r="CP187" s="108"/>
      <c r="CQ187" s="108"/>
      <c r="CR187" s="108"/>
      <c r="CS187" s="108"/>
      <c r="CT187" s="108"/>
      <c r="CU187" s="108"/>
      <c r="CV187" s="108"/>
      <c r="CW187" s="108"/>
      <c r="CX187" s="108"/>
      <c r="CY187" s="108"/>
      <c r="CZ187" s="108"/>
      <c r="DA187" s="108"/>
      <c r="DB187" s="108"/>
      <c r="DC187" s="108"/>
      <c r="DD187" s="108"/>
      <c r="DE187" s="108"/>
      <c r="DF187" s="108"/>
      <c r="DG187" s="108"/>
      <c r="DH187" s="108"/>
      <c r="DI187" s="108"/>
      <c r="DJ187" s="108"/>
      <c r="DK187" s="108"/>
      <c r="DL187" s="108"/>
      <c r="DM187" s="108"/>
      <c r="DN187" s="108"/>
      <c r="DO187" s="108"/>
      <c r="DP187" s="108"/>
      <c r="DQ187" s="108"/>
      <c r="DR187" s="108"/>
      <c r="DS187" s="108"/>
      <c r="DT187" s="108"/>
      <c r="DU187" s="108"/>
      <c r="DV187" s="108"/>
      <c r="DW187" s="108"/>
      <c r="DX187" s="108"/>
      <c r="DY187" s="108"/>
      <c r="DZ187" s="108"/>
      <c r="EA187" s="108"/>
      <c r="EB187" s="108"/>
      <c r="EC187" s="108"/>
      <c r="ED187" s="108"/>
      <c r="EE187" s="108"/>
      <c r="EF187" s="108"/>
      <c r="EG187" s="108"/>
      <c r="EH187" s="108"/>
      <c r="EI187" s="108"/>
      <c r="EJ187" s="108"/>
      <c r="EK187" s="108"/>
      <c r="EL187" s="108"/>
      <c r="EM187" s="108"/>
      <c r="EN187" s="108"/>
      <c r="EO187" s="108"/>
      <c r="EP187" s="108"/>
      <c r="EQ187" s="108"/>
      <c r="ER187" s="108"/>
      <c r="ES187" s="108"/>
      <c r="ET187" s="108"/>
      <c r="EU187" s="108"/>
      <c r="EV187" s="108"/>
      <c r="EW187" s="108"/>
      <c r="EX187" s="108"/>
      <c r="EY187" s="108"/>
      <c r="EZ187" s="108"/>
      <c r="FA187" s="108"/>
      <c r="FB187" s="108"/>
      <c r="FC187" s="108"/>
      <c r="FD187" s="108"/>
      <c r="FE187" s="108"/>
      <c r="FF187" s="108"/>
      <c r="FG187" s="108"/>
      <c r="FH187" s="108"/>
      <c r="FI187" s="108"/>
      <c r="FJ187" s="108"/>
      <c r="FK187" s="108"/>
      <c r="FL187" s="108"/>
      <c r="FM187" s="108"/>
      <c r="FN187" s="108"/>
      <c r="FO187" s="108"/>
      <c r="FP187" s="108"/>
      <c r="FQ187" s="108"/>
      <c r="FR187" s="108"/>
      <c r="FS187" s="108"/>
      <c r="FT187" s="108"/>
      <c r="FU187" s="108"/>
      <c r="FV187" s="108"/>
      <c r="FW187" s="108"/>
      <c r="FX187" s="108"/>
      <c r="FY187" s="108"/>
      <c r="FZ187" s="108"/>
      <c r="GA187" s="108"/>
      <c r="GB187" s="108"/>
      <c r="GC187" s="108"/>
      <c r="GD187" s="108"/>
      <c r="GE187" s="108"/>
      <c r="GF187" s="108"/>
      <c r="GG187" s="108"/>
      <c r="GH187" s="108"/>
      <c r="GI187" s="108"/>
      <c r="GJ187" s="108"/>
      <c r="GK187" s="108"/>
      <c r="GL187" s="108"/>
      <c r="GM187" s="108"/>
      <c r="GN187" s="108"/>
      <c r="GO187" s="108"/>
      <c r="GP187" s="108"/>
      <c r="GQ187" s="108"/>
      <c r="GR187" s="108"/>
      <c r="GS187" s="108"/>
      <c r="GT187" s="108"/>
      <c r="GU187" s="108"/>
      <c r="GV187" s="108"/>
      <c r="GW187" s="108"/>
      <c r="GX187" s="108"/>
      <c r="GY187" s="108"/>
      <c r="GZ187" s="108"/>
      <c r="HA187" s="108"/>
      <c r="HB187" s="108"/>
      <c r="HC187" s="108"/>
      <c r="HD187" s="108"/>
      <c r="HE187" s="108"/>
      <c r="HF187" s="108"/>
      <c r="HG187" s="108"/>
      <c r="HH187" s="108"/>
      <c r="HI187" s="108"/>
      <c r="HJ187" s="108"/>
      <c r="HK187" s="108"/>
      <c r="HL187" s="108"/>
      <c r="HM187" s="108"/>
      <c r="HN187" s="108"/>
      <c r="HO187" s="108"/>
      <c r="HP187" s="108"/>
      <c r="HQ187" s="108"/>
      <c r="HR187" s="108"/>
      <c r="HS187" s="108"/>
      <c r="HT187" s="108"/>
      <c r="HU187" s="108"/>
      <c r="HV187" s="108"/>
      <c r="HW187" s="108"/>
      <c r="HX187" s="108"/>
      <c r="HY187" s="108"/>
      <c r="HZ187" s="108"/>
      <c r="IA187" s="108"/>
      <c r="IB187" s="108"/>
      <c r="IC187" s="108"/>
      <c r="ID187" s="108"/>
      <c r="IE187" s="108"/>
      <c r="IF187" s="108"/>
      <c r="IG187" s="108"/>
      <c r="IH187" s="108"/>
      <c r="II187" s="108"/>
      <c r="IJ187" s="108"/>
      <c r="IK187" s="108"/>
      <c r="IL187" s="108"/>
      <c r="IM187" s="108"/>
      <c r="IN187" s="108"/>
      <c r="IO187" s="108"/>
      <c r="IP187" s="108"/>
      <c r="IQ187" s="108"/>
      <c r="IR187" s="108"/>
      <c r="IS187" s="108"/>
      <c r="IT187" s="108"/>
      <c r="IU187" s="108"/>
      <c r="IV187" s="108"/>
      <c r="IW187" s="108"/>
      <c r="IX187" s="108"/>
      <c r="IY187" s="108"/>
    </row>
    <row r="188" spans="1:259" s="111" customFormat="1" ht="20.100000000000001" customHeight="1">
      <c r="A188" s="42" t="s">
        <v>423</v>
      </c>
      <c r="B188" s="27" t="s">
        <v>424</v>
      </c>
      <c r="C188" s="30">
        <v>50</v>
      </c>
      <c r="D188" s="27" t="s">
        <v>425</v>
      </c>
      <c r="E188" s="442"/>
      <c r="F188" s="442"/>
      <c r="G188" s="33">
        <v>894</v>
      </c>
      <c r="H188" s="33">
        <f t="shared" si="23"/>
        <v>44700</v>
      </c>
      <c r="I188" s="33"/>
      <c r="J188" s="33"/>
      <c r="K188" s="28">
        <f t="shared" si="26"/>
        <v>894</v>
      </c>
      <c r="L188" s="26">
        <f t="shared" si="24"/>
        <v>44700</v>
      </c>
      <c r="M188" s="53" t="s">
        <v>30</v>
      </c>
      <c r="N188" s="447">
        <f t="shared" si="25"/>
        <v>2.0000000000000001E-4</v>
      </c>
      <c r="O188" s="54"/>
      <c r="P188" s="53"/>
      <c r="Q188" s="107"/>
      <c r="R188" s="108"/>
      <c r="S188" s="108"/>
      <c r="T188" s="108"/>
      <c r="U188" s="108"/>
      <c r="V188" s="108"/>
      <c r="W188" s="108"/>
      <c r="X188" s="108"/>
      <c r="Y188" s="108"/>
      <c r="Z188" s="108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8"/>
      <c r="AL188" s="108"/>
      <c r="AM188" s="108"/>
      <c r="AN188" s="108"/>
      <c r="AO188" s="108"/>
      <c r="AP188" s="108"/>
      <c r="AQ188" s="108"/>
      <c r="AR188" s="108"/>
      <c r="AS188" s="108"/>
      <c r="AT188" s="108"/>
      <c r="AU188" s="108"/>
      <c r="AV188" s="108"/>
      <c r="AW188" s="108"/>
      <c r="AX188" s="108"/>
      <c r="AY188" s="108"/>
      <c r="AZ188" s="108"/>
      <c r="BA188" s="108"/>
      <c r="BB188" s="108"/>
      <c r="BC188" s="108"/>
      <c r="BD188" s="108"/>
      <c r="BE188" s="108"/>
      <c r="BF188" s="108"/>
      <c r="BG188" s="108"/>
      <c r="BH188" s="108"/>
      <c r="BI188" s="108"/>
      <c r="BJ188" s="108"/>
      <c r="BK188" s="108"/>
      <c r="BL188" s="108"/>
      <c r="BM188" s="108"/>
      <c r="BN188" s="108"/>
      <c r="BO188" s="108"/>
      <c r="BP188" s="108"/>
      <c r="BQ188" s="108"/>
      <c r="BR188" s="108"/>
      <c r="BS188" s="108"/>
      <c r="BT188" s="108"/>
      <c r="BU188" s="108"/>
      <c r="BV188" s="108"/>
      <c r="BW188" s="108"/>
      <c r="BX188" s="108"/>
      <c r="BY188" s="108"/>
      <c r="BZ188" s="108"/>
      <c r="CA188" s="108"/>
      <c r="CB188" s="108"/>
      <c r="CC188" s="108"/>
      <c r="CD188" s="108"/>
      <c r="CE188" s="108"/>
      <c r="CF188" s="108"/>
      <c r="CG188" s="108"/>
      <c r="CH188" s="108"/>
      <c r="CI188" s="108"/>
      <c r="CJ188" s="108"/>
      <c r="CK188" s="108"/>
      <c r="CL188" s="108"/>
      <c r="CM188" s="108"/>
      <c r="CN188" s="108"/>
      <c r="CO188" s="108"/>
      <c r="CP188" s="108"/>
      <c r="CQ188" s="108"/>
      <c r="CR188" s="108"/>
      <c r="CS188" s="108"/>
      <c r="CT188" s="108"/>
      <c r="CU188" s="108"/>
      <c r="CV188" s="108"/>
      <c r="CW188" s="108"/>
      <c r="CX188" s="108"/>
      <c r="CY188" s="108"/>
      <c r="CZ188" s="108"/>
      <c r="DA188" s="108"/>
      <c r="DB188" s="108"/>
      <c r="DC188" s="108"/>
      <c r="DD188" s="108"/>
      <c r="DE188" s="108"/>
      <c r="DF188" s="108"/>
      <c r="DG188" s="108"/>
      <c r="DH188" s="108"/>
      <c r="DI188" s="108"/>
      <c r="DJ188" s="108"/>
      <c r="DK188" s="108"/>
      <c r="DL188" s="108"/>
      <c r="DM188" s="108"/>
      <c r="DN188" s="108"/>
      <c r="DO188" s="108"/>
      <c r="DP188" s="108"/>
      <c r="DQ188" s="108"/>
      <c r="DR188" s="108"/>
      <c r="DS188" s="108"/>
      <c r="DT188" s="108"/>
      <c r="DU188" s="108"/>
      <c r="DV188" s="108"/>
      <c r="DW188" s="108"/>
      <c r="DX188" s="108"/>
      <c r="DY188" s="108"/>
      <c r="DZ188" s="108"/>
      <c r="EA188" s="108"/>
      <c r="EB188" s="108"/>
      <c r="EC188" s="108"/>
      <c r="ED188" s="108"/>
      <c r="EE188" s="108"/>
      <c r="EF188" s="108"/>
      <c r="EG188" s="108"/>
      <c r="EH188" s="108"/>
      <c r="EI188" s="108"/>
      <c r="EJ188" s="108"/>
      <c r="EK188" s="108"/>
      <c r="EL188" s="108"/>
      <c r="EM188" s="108"/>
      <c r="EN188" s="108"/>
      <c r="EO188" s="108"/>
      <c r="EP188" s="108"/>
      <c r="EQ188" s="108"/>
      <c r="ER188" s="108"/>
      <c r="ES188" s="108"/>
      <c r="ET188" s="108"/>
      <c r="EU188" s="108"/>
      <c r="EV188" s="108"/>
      <c r="EW188" s="108"/>
      <c r="EX188" s="108"/>
      <c r="EY188" s="108"/>
      <c r="EZ188" s="108"/>
      <c r="FA188" s="108"/>
      <c r="FB188" s="108"/>
      <c r="FC188" s="108"/>
      <c r="FD188" s="108"/>
      <c r="FE188" s="108"/>
      <c r="FF188" s="108"/>
      <c r="FG188" s="108"/>
      <c r="FH188" s="108"/>
      <c r="FI188" s="108"/>
      <c r="FJ188" s="108"/>
      <c r="FK188" s="108"/>
      <c r="FL188" s="108"/>
      <c r="FM188" s="108"/>
      <c r="FN188" s="108"/>
      <c r="FO188" s="108"/>
      <c r="FP188" s="108"/>
      <c r="FQ188" s="108"/>
      <c r="FR188" s="108"/>
      <c r="FS188" s="108"/>
      <c r="FT188" s="108"/>
      <c r="FU188" s="108"/>
      <c r="FV188" s="108"/>
      <c r="FW188" s="108"/>
      <c r="FX188" s="108"/>
      <c r="FY188" s="108"/>
      <c r="FZ188" s="108"/>
      <c r="GA188" s="108"/>
      <c r="GB188" s="108"/>
      <c r="GC188" s="108"/>
      <c r="GD188" s="108"/>
      <c r="GE188" s="108"/>
      <c r="GF188" s="108"/>
      <c r="GG188" s="108"/>
      <c r="GH188" s="108"/>
      <c r="GI188" s="108"/>
      <c r="GJ188" s="108"/>
      <c r="GK188" s="108"/>
      <c r="GL188" s="108"/>
      <c r="GM188" s="108"/>
      <c r="GN188" s="108"/>
      <c r="GO188" s="108"/>
      <c r="GP188" s="108"/>
      <c r="GQ188" s="108"/>
      <c r="GR188" s="108"/>
      <c r="GS188" s="108"/>
      <c r="GT188" s="108"/>
      <c r="GU188" s="108"/>
      <c r="GV188" s="108"/>
      <c r="GW188" s="108"/>
      <c r="GX188" s="108"/>
      <c r="GY188" s="108"/>
      <c r="GZ188" s="108"/>
      <c r="HA188" s="108"/>
      <c r="HB188" s="108"/>
      <c r="HC188" s="108"/>
      <c r="HD188" s="108"/>
      <c r="HE188" s="108"/>
      <c r="HF188" s="108"/>
      <c r="HG188" s="108"/>
      <c r="HH188" s="108"/>
      <c r="HI188" s="108"/>
      <c r="HJ188" s="108"/>
      <c r="HK188" s="108"/>
      <c r="HL188" s="108"/>
      <c r="HM188" s="108"/>
      <c r="HN188" s="108"/>
      <c r="HO188" s="108"/>
      <c r="HP188" s="108"/>
      <c r="HQ188" s="108"/>
      <c r="HR188" s="108"/>
      <c r="HS188" s="108"/>
      <c r="HT188" s="108"/>
      <c r="HU188" s="108"/>
      <c r="HV188" s="108"/>
      <c r="HW188" s="108"/>
      <c r="HX188" s="108"/>
      <c r="HY188" s="108"/>
      <c r="HZ188" s="108"/>
      <c r="IA188" s="108"/>
      <c r="IB188" s="108"/>
      <c r="IC188" s="108"/>
      <c r="ID188" s="108"/>
      <c r="IE188" s="108"/>
      <c r="IF188" s="108"/>
      <c r="IG188" s="108"/>
      <c r="IH188" s="108"/>
      <c r="II188" s="108"/>
      <c r="IJ188" s="108"/>
      <c r="IK188" s="108"/>
      <c r="IL188" s="108"/>
      <c r="IM188" s="108"/>
      <c r="IN188" s="108"/>
      <c r="IO188" s="108"/>
      <c r="IP188" s="108"/>
      <c r="IQ188" s="108"/>
      <c r="IR188" s="108"/>
      <c r="IS188" s="108"/>
      <c r="IT188" s="108"/>
      <c r="IU188" s="108"/>
      <c r="IV188" s="108"/>
      <c r="IW188" s="108"/>
      <c r="IX188" s="108"/>
      <c r="IY188" s="108"/>
    </row>
    <row r="189" spans="1:259" s="111" customFormat="1" ht="20.100000000000001" customHeight="1">
      <c r="A189" s="42" t="s">
        <v>148</v>
      </c>
      <c r="B189" s="27" t="s">
        <v>153</v>
      </c>
      <c r="C189" s="30">
        <v>140</v>
      </c>
      <c r="D189" s="27" t="s">
        <v>420</v>
      </c>
      <c r="E189" s="442"/>
      <c r="F189" s="442"/>
      <c r="G189" s="33">
        <v>1016</v>
      </c>
      <c r="H189" s="33">
        <f t="shared" si="23"/>
        <v>142240</v>
      </c>
      <c r="I189" s="33"/>
      <c r="J189" s="33"/>
      <c r="K189" s="28">
        <f t="shared" si="26"/>
        <v>1016</v>
      </c>
      <c r="L189" s="26">
        <f t="shared" si="24"/>
        <v>142240</v>
      </c>
      <c r="M189" s="53" t="s">
        <v>30</v>
      </c>
      <c r="N189" s="447">
        <f t="shared" si="25"/>
        <v>5.9999999999999995E-4</v>
      </c>
      <c r="O189" s="54"/>
      <c r="P189" s="53"/>
      <c r="Q189" s="107"/>
      <c r="R189" s="108"/>
      <c r="S189" s="108"/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  <c r="AN189" s="108"/>
      <c r="AO189" s="108"/>
      <c r="AP189" s="108"/>
      <c r="AQ189" s="108"/>
      <c r="AR189" s="108"/>
      <c r="AS189" s="108"/>
      <c r="AT189" s="108"/>
      <c r="AU189" s="108"/>
      <c r="AV189" s="108"/>
      <c r="AW189" s="108"/>
      <c r="AX189" s="108"/>
      <c r="AY189" s="108"/>
      <c r="AZ189" s="108"/>
      <c r="BA189" s="108"/>
      <c r="BB189" s="108"/>
      <c r="BC189" s="108"/>
      <c r="BD189" s="108"/>
      <c r="BE189" s="108"/>
      <c r="BF189" s="108"/>
      <c r="BG189" s="108"/>
      <c r="BH189" s="108"/>
      <c r="BI189" s="108"/>
      <c r="BJ189" s="108"/>
      <c r="BK189" s="108"/>
      <c r="BL189" s="108"/>
      <c r="BM189" s="108"/>
      <c r="BN189" s="108"/>
      <c r="BO189" s="108"/>
      <c r="BP189" s="108"/>
      <c r="BQ189" s="108"/>
      <c r="BR189" s="108"/>
      <c r="BS189" s="108"/>
      <c r="BT189" s="108"/>
      <c r="BU189" s="108"/>
      <c r="BV189" s="108"/>
      <c r="BW189" s="108"/>
      <c r="BX189" s="108"/>
      <c r="BY189" s="108"/>
      <c r="BZ189" s="108"/>
      <c r="CA189" s="108"/>
      <c r="CB189" s="108"/>
      <c r="CC189" s="108"/>
      <c r="CD189" s="108"/>
      <c r="CE189" s="108"/>
      <c r="CF189" s="108"/>
      <c r="CG189" s="108"/>
      <c r="CH189" s="108"/>
      <c r="CI189" s="108"/>
      <c r="CJ189" s="108"/>
      <c r="CK189" s="108"/>
      <c r="CL189" s="108"/>
      <c r="CM189" s="108"/>
      <c r="CN189" s="108"/>
      <c r="CO189" s="108"/>
      <c r="CP189" s="108"/>
      <c r="CQ189" s="108"/>
      <c r="CR189" s="108"/>
      <c r="CS189" s="108"/>
      <c r="CT189" s="108"/>
      <c r="CU189" s="108"/>
      <c r="CV189" s="108"/>
      <c r="CW189" s="108"/>
      <c r="CX189" s="108"/>
      <c r="CY189" s="108"/>
      <c r="CZ189" s="108"/>
      <c r="DA189" s="108"/>
      <c r="DB189" s="108"/>
      <c r="DC189" s="108"/>
      <c r="DD189" s="108"/>
      <c r="DE189" s="108"/>
      <c r="DF189" s="108"/>
      <c r="DG189" s="108"/>
      <c r="DH189" s="108"/>
      <c r="DI189" s="108"/>
      <c r="DJ189" s="108"/>
      <c r="DK189" s="108"/>
      <c r="DL189" s="108"/>
      <c r="DM189" s="108"/>
      <c r="DN189" s="108"/>
      <c r="DO189" s="108"/>
      <c r="DP189" s="108"/>
      <c r="DQ189" s="108"/>
      <c r="DR189" s="108"/>
      <c r="DS189" s="108"/>
      <c r="DT189" s="108"/>
      <c r="DU189" s="108"/>
      <c r="DV189" s="108"/>
      <c r="DW189" s="108"/>
      <c r="DX189" s="108"/>
      <c r="DY189" s="108"/>
      <c r="DZ189" s="108"/>
      <c r="EA189" s="108"/>
      <c r="EB189" s="108"/>
      <c r="EC189" s="108"/>
      <c r="ED189" s="108"/>
      <c r="EE189" s="108"/>
      <c r="EF189" s="108"/>
      <c r="EG189" s="108"/>
      <c r="EH189" s="108"/>
      <c r="EI189" s="108"/>
      <c r="EJ189" s="108"/>
      <c r="EK189" s="108"/>
      <c r="EL189" s="108"/>
      <c r="EM189" s="108"/>
      <c r="EN189" s="108"/>
      <c r="EO189" s="108"/>
      <c r="EP189" s="108"/>
      <c r="EQ189" s="108"/>
      <c r="ER189" s="108"/>
      <c r="ES189" s="108"/>
      <c r="ET189" s="108"/>
      <c r="EU189" s="108"/>
      <c r="EV189" s="108"/>
      <c r="EW189" s="108"/>
      <c r="EX189" s="108"/>
      <c r="EY189" s="108"/>
      <c r="EZ189" s="108"/>
      <c r="FA189" s="108"/>
      <c r="FB189" s="108"/>
      <c r="FC189" s="108"/>
      <c r="FD189" s="108"/>
      <c r="FE189" s="108"/>
      <c r="FF189" s="108"/>
      <c r="FG189" s="108"/>
      <c r="FH189" s="108"/>
      <c r="FI189" s="108"/>
      <c r="FJ189" s="108"/>
      <c r="FK189" s="108"/>
      <c r="FL189" s="108"/>
      <c r="FM189" s="108"/>
      <c r="FN189" s="108"/>
      <c r="FO189" s="108"/>
      <c r="FP189" s="108"/>
      <c r="FQ189" s="108"/>
      <c r="FR189" s="108"/>
      <c r="FS189" s="108"/>
      <c r="FT189" s="108"/>
      <c r="FU189" s="108"/>
      <c r="FV189" s="108"/>
      <c r="FW189" s="108"/>
      <c r="FX189" s="108"/>
      <c r="FY189" s="108"/>
      <c r="FZ189" s="108"/>
      <c r="GA189" s="108"/>
      <c r="GB189" s="108"/>
      <c r="GC189" s="108"/>
      <c r="GD189" s="108"/>
      <c r="GE189" s="108"/>
      <c r="GF189" s="108"/>
      <c r="GG189" s="108"/>
      <c r="GH189" s="108"/>
      <c r="GI189" s="108"/>
      <c r="GJ189" s="108"/>
      <c r="GK189" s="108"/>
      <c r="GL189" s="108"/>
      <c r="GM189" s="108"/>
      <c r="GN189" s="108"/>
      <c r="GO189" s="108"/>
      <c r="GP189" s="108"/>
      <c r="GQ189" s="108"/>
      <c r="GR189" s="108"/>
      <c r="GS189" s="108"/>
      <c r="GT189" s="108"/>
      <c r="GU189" s="108"/>
      <c r="GV189" s="108"/>
      <c r="GW189" s="108"/>
      <c r="GX189" s="108"/>
      <c r="GY189" s="108"/>
      <c r="GZ189" s="108"/>
      <c r="HA189" s="108"/>
      <c r="HB189" s="108"/>
      <c r="HC189" s="108"/>
      <c r="HD189" s="108"/>
      <c r="HE189" s="108"/>
      <c r="HF189" s="108"/>
      <c r="HG189" s="108"/>
      <c r="HH189" s="108"/>
      <c r="HI189" s="108"/>
      <c r="HJ189" s="108"/>
      <c r="HK189" s="108"/>
      <c r="HL189" s="108"/>
      <c r="HM189" s="108"/>
      <c r="HN189" s="108"/>
      <c r="HO189" s="108"/>
      <c r="HP189" s="108"/>
      <c r="HQ189" s="108"/>
      <c r="HR189" s="108"/>
      <c r="HS189" s="108"/>
      <c r="HT189" s="108"/>
      <c r="HU189" s="108"/>
      <c r="HV189" s="108"/>
      <c r="HW189" s="108"/>
      <c r="HX189" s="108"/>
      <c r="HY189" s="108"/>
      <c r="HZ189" s="108"/>
      <c r="IA189" s="108"/>
      <c r="IB189" s="108"/>
      <c r="IC189" s="108"/>
      <c r="ID189" s="108"/>
      <c r="IE189" s="108"/>
      <c r="IF189" s="108"/>
      <c r="IG189" s="108"/>
      <c r="IH189" s="108"/>
      <c r="II189" s="108"/>
      <c r="IJ189" s="108"/>
      <c r="IK189" s="108"/>
      <c r="IL189" s="108"/>
      <c r="IM189" s="108"/>
      <c r="IN189" s="108"/>
      <c r="IO189" s="108"/>
      <c r="IP189" s="108"/>
      <c r="IQ189" s="108"/>
      <c r="IR189" s="108"/>
      <c r="IS189" s="108"/>
      <c r="IT189" s="108"/>
      <c r="IU189" s="108"/>
      <c r="IV189" s="108"/>
      <c r="IW189" s="108"/>
      <c r="IX189" s="108"/>
      <c r="IY189" s="108"/>
    </row>
    <row r="190" spans="1:259" s="111" customFormat="1" ht="20.100000000000001" customHeight="1">
      <c r="A190" s="42" t="s">
        <v>426</v>
      </c>
      <c r="B190" s="27" t="s">
        <v>427</v>
      </c>
      <c r="C190" s="30">
        <v>140</v>
      </c>
      <c r="D190" s="27" t="s">
        <v>149</v>
      </c>
      <c r="E190" s="442"/>
      <c r="F190" s="442"/>
      <c r="G190" s="33">
        <v>507</v>
      </c>
      <c r="H190" s="33">
        <f t="shared" si="23"/>
        <v>70980</v>
      </c>
      <c r="I190" s="33"/>
      <c r="J190" s="33"/>
      <c r="K190" s="28">
        <f t="shared" si="26"/>
        <v>507</v>
      </c>
      <c r="L190" s="26">
        <f t="shared" si="24"/>
        <v>70980</v>
      </c>
      <c r="M190" s="53" t="s">
        <v>30</v>
      </c>
      <c r="N190" s="447">
        <f t="shared" si="25"/>
        <v>2.9999999999999997E-4</v>
      </c>
      <c r="O190" s="54"/>
      <c r="P190" s="53"/>
      <c r="Q190" s="107"/>
      <c r="R190" s="108"/>
      <c r="S190" s="108"/>
      <c r="T190" s="108"/>
      <c r="U190" s="108"/>
      <c r="V190" s="108"/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  <c r="AN190" s="108"/>
      <c r="AO190" s="108"/>
      <c r="AP190" s="108"/>
      <c r="AQ190" s="108"/>
      <c r="AR190" s="108"/>
      <c r="AS190" s="108"/>
      <c r="AT190" s="108"/>
      <c r="AU190" s="108"/>
      <c r="AV190" s="108"/>
      <c r="AW190" s="108"/>
      <c r="AX190" s="108"/>
      <c r="AY190" s="108"/>
      <c r="AZ190" s="108"/>
      <c r="BA190" s="108"/>
      <c r="BB190" s="108"/>
      <c r="BC190" s="108"/>
      <c r="BD190" s="108"/>
      <c r="BE190" s="108"/>
      <c r="BF190" s="108"/>
      <c r="BG190" s="108"/>
      <c r="BH190" s="108"/>
      <c r="BI190" s="108"/>
      <c r="BJ190" s="108"/>
      <c r="BK190" s="108"/>
      <c r="BL190" s="108"/>
      <c r="BM190" s="108"/>
      <c r="BN190" s="108"/>
      <c r="BO190" s="108"/>
      <c r="BP190" s="108"/>
      <c r="BQ190" s="108"/>
      <c r="BR190" s="108"/>
      <c r="BS190" s="108"/>
      <c r="BT190" s="108"/>
      <c r="BU190" s="108"/>
      <c r="BV190" s="108"/>
      <c r="BW190" s="108"/>
      <c r="BX190" s="108"/>
      <c r="BY190" s="108"/>
      <c r="BZ190" s="108"/>
      <c r="CA190" s="108"/>
      <c r="CB190" s="108"/>
      <c r="CC190" s="108"/>
      <c r="CD190" s="108"/>
      <c r="CE190" s="108"/>
      <c r="CF190" s="108"/>
      <c r="CG190" s="108"/>
      <c r="CH190" s="108"/>
      <c r="CI190" s="108"/>
      <c r="CJ190" s="108"/>
      <c r="CK190" s="108"/>
      <c r="CL190" s="108"/>
      <c r="CM190" s="108"/>
      <c r="CN190" s="108"/>
      <c r="CO190" s="108"/>
      <c r="CP190" s="108"/>
      <c r="CQ190" s="108"/>
      <c r="CR190" s="108"/>
      <c r="CS190" s="108"/>
      <c r="CT190" s="108"/>
      <c r="CU190" s="108"/>
      <c r="CV190" s="108"/>
      <c r="CW190" s="108"/>
      <c r="CX190" s="108"/>
      <c r="CY190" s="108"/>
      <c r="CZ190" s="108"/>
      <c r="DA190" s="108"/>
      <c r="DB190" s="108"/>
      <c r="DC190" s="108"/>
      <c r="DD190" s="108"/>
      <c r="DE190" s="108"/>
      <c r="DF190" s="108"/>
      <c r="DG190" s="108"/>
      <c r="DH190" s="108"/>
      <c r="DI190" s="108"/>
      <c r="DJ190" s="108"/>
      <c r="DK190" s="108"/>
      <c r="DL190" s="108"/>
      <c r="DM190" s="108"/>
      <c r="DN190" s="108"/>
      <c r="DO190" s="108"/>
      <c r="DP190" s="108"/>
      <c r="DQ190" s="108"/>
      <c r="DR190" s="108"/>
      <c r="DS190" s="108"/>
      <c r="DT190" s="108"/>
      <c r="DU190" s="108"/>
      <c r="DV190" s="108"/>
      <c r="DW190" s="108"/>
      <c r="DX190" s="108"/>
      <c r="DY190" s="108"/>
      <c r="DZ190" s="108"/>
      <c r="EA190" s="108"/>
      <c r="EB190" s="108"/>
      <c r="EC190" s="108"/>
      <c r="ED190" s="108"/>
      <c r="EE190" s="108"/>
      <c r="EF190" s="108"/>
      <c r="EG190" s="108"/>
      <c r="EH190" s="108"/>
      <c r="EI190" s="108"/>
      <c r="EJ190" s="108"/>
      <c r="EK190" s="108"/>
      <c r="EL190" s="108"/>
      <c r="EM190" s="108"/>
      <c r="EN190" s="108"/>
      <c r="EO190" s="108"/>
      <c r="EP190" s="108"/>
      <c r="EQ190" s="108"/>
      <c r="ER190" s="108"/>
      <c r="ES190" s="108"/>
      <c r="ET190" s="108"/>
      <c r="EU190" s="108"/>
      <c r="EV190" s="108"/>
      <c r="EW190" s="108"/>
      <c r="EX190" s="108"/>
      <c r="EY190" s="108"/>
      <c r="EZ190" s="108"/>
      <c r="FA190" s="108"/>
      <c r="FB190" s="108"/>
      <c r="FC190" s="108"/>
      <c r="FD190" s="108"/>
      <c r="FE190" s="108"/>
      <c r="FF190" s="108"/>
      <c r="FG190" s="108"/>
      <c r="FH190" s="108"/>
      <c r="FI190" s="108"/>
      <c r="FJ190" s="108"/>
      <c r="FK190" s="108"/>
      <c r="FL190" s="108"/>
      <c r="FM190" s="108"/>
      <c r="FN190" s="108"/>
      <c r="FO190" s="108"/>
      <c r="FP190" s="108"/>
      <c r="FQ190" s="108"/>
      <c r="FR190" s="108"/>
      <c r="FS190" s="108"/>
      <c r="FT190" s="108"/>
      <c r="FU190" s="108"/>
      <c r="FV190" s="108"/>
      <c r="FW190" s="108"/>
      <c r="FX190" s="108"/>
      <c r="FY190" s="108"/>
      <c r="FZ190" s="108"/>
      <c r="GA190" s="108"/>
      <c r="GB190" s="108"/>
      <c r="GC190" s="108"/>
      <c r="GD190" s="108"/>
      <c r="GE190" s="108"/>
      <c r="GF190" s="108"/>
      <c r="GG190" s="108"/>
      <c r="GH190" s="108"/>
      <c r="GI190" s="108"/>
      <c r="GJ190" s="108"/>
      <c r="GK190" s="108"/>
      <c r="GL190" s="108"/>
      <c r="GM190" s="108"/>
      <c r="GN190" s="108"/>
      <c r="GO190" s="108"/>
      <c r="GP190" s="108"/>
      <c r="GQ190" s="108"/>
      <c r="GR190" s="108"/>
      <c r="GS190" s="108"/>
      <c r="GT190" s="108"/>
      <c r="GU190" s="108"/>
      <c r="GV190" s="108"/>
      <c r="GW190" s="108"/>
      <c r="GX190" s="108"/>
      <c r="GY190" s="108"/>
      <c r="GZ190" s="108"/>
      <c r="HA190" s="108"/>
      <c r="HB190" s="108"/>
      <c r="HC190" s="108"/>
      <c r="HD190" s="108"/>
      <c r="HE190" s="108"/>
      <c r="HF190" s="108"/>
      <c r="HG190" s="108"/>
      <c r="HH190" s="108"/>
      <c r="HI190" s="108"/>
      <c r="HJ190" s="108"/>
      <c r="HK190" s="108"/>
      <c r="HL190" s="108"/>
      <c r="HM190" s="108"/>
      <c r="HN190" s="108"/>
      <c r="HO190" s="108"/>
      <c r="HP190" s="108"/>
      <c r="HQ190" s="108"/>
      <c r="HR190" s="108"/>
      <c r="HS190" s="108"/>
      <c r="HT190" s="108"/>
      <c r="HU190" s="108"/>
      <c r="HV190" s="108"/>
      <c r="HW190" s="108"/>
      <c r="HX190" s="108"/>
      <c r="HY190" s="108"/>
      <c r="HZ190" s="108"/>
      <c r="IA190" s="108"/>
      <c r="IB190" s="108"/>
      <c r="IC190" s="108"/>
      <c r="ID190" s="108"/>
      <c r="IE190" s="108"/>
      <c r="IF190" s="108"/>
      <c r="IG190" s="108"/>
      <c r="IH190" s="108"/>
      <c r="II190" s="108"/>
      <c r="IJ190" s="108"/>
      <c r="IK190" s="108"/>
      <c r="IL190" s="108"/>
      <c r="IM190" s="108"/>
      <c r="IN190" s="108"/>
      <c r="IO190" s="108"/>
      <c r="IP190" s="108"/>
      <c r="IQ190" s="108"/>
      <c r="IR190" s="108"/>
      <c r="IS190" s="108"/>
      <c r="IT190" s="108"/>
      <c r="IU190" s="108"/>
      <c r="IV190" s="108"/>
      <c r="IW190" s="108"/>
      <c r="IX190" s="108"/>
      <c r="IY190" s="108"/>
    </row>
    <row r="191" spans="1:259" s="111" customFormat="1" ht="20.100000000000001" customHeight="1">
      <c r="A191" s="42" t="s">
        <v>417</v>
      </c>
      <c r="B191" s="27" t="s">
        <v>428</v>
      </c>
      <c r="C191" s="30">
        <v>60</v>
      </c>
      <c r="D191" s="27" t="s">
        <v>429</v>
      </c>
      <c r="E191" s="442"/>
      <c r="F191" s="442"/>
      <c r="G191" s="33">
        <v>816</v>
      </c>
      <c r="H191" s="33">
        <f t="shared" si="23"/>
        <v>48960</v>
      </c>
      <c r="I191" s="33"/>
      <c r="J191" s="33"/>
      <c r="K191" s="28">
        <f t="shared" si="26"/>
        <v>816</v>
      </c>
      <c r="L191" s="26">
        <f t="shared" si="24"/>
        <v>48960</v>
      </c>
      <c r="M191" s="53" t="s">
        <v>30</v>
      </c>
      <c r="N191" s="447">
        <f t="shared" si="25"/>
        <v>2.0000000000000001E-4</v>
      </c>
      <c r="O191" s="54"/>
      <c r="P191" s="53"/>
      <c r="Q191" s="107"/>
      <c r="R191" s="108"/>
      <c r="S191" s="108"/>
      <c r="T191" s="108"/>
      <c r="U191" s="108"/>
      <c r="V191" s="108"/>
      <c r="W191" s="108"/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  <c r="AN191" s="108"/>
      <c r="AO191" s="108"/>
      <c r="AP191" s="108"/>
      <c r="AQ191" s="108"/>
      <c r="AR191" s="108"/>
      <c r="AS191" s="108"/>
      <c r="AT191" s="108"/>
      <c r="AU191" s="108"/>
      <c r="AV191" s="108"/>
      <c r="AW191" s="108"/>
      <c r="AX191" s="108"/>
      <c r="AY191" s="108"/>
      <c r="AZ191" s="108"/>
      <c r="BA191" s="108"/>
      <c r="BB191" s="108"/>
      <c r="BC191" s="108"/>
      <c r="BD191" s="108"/>
      <c r="BE191" s="108"/>
      <c r="BF191" s="108"/>
      <c r="BG191" s="108"/>
      <c r="BH191" s="108"/>
      <c r="BI191" s="108"/>
      <c r="BJ191" s="108"/>
      <c r="BK191" s="108"/>
      <c r="BL191" s="108"/>
      <c r="BM191" s="108"/>
      <c r="BN191" s="108"/>
      <c r="BO191" s="108"/>
      <c r="BP191" s="108"/>
      <c r="BQ191" s="108"/>
      <c r="BR191" s="108"/>
      <c r="BS191" s="108"/>
      <c r="BT191" s="108"/>
      <c r="BU191" s="108"/>
      <c r="BV191" s="108"/>
      <c r="BW191" s="108"/>
      <c r="BX191" s="108"/>
      <c r="BY191" s="108"/>
      <c r="BZ191" s="108"/>
      <c r="CA191" s="108"/>
      <c r="CB191" s="108"/>
      <c r="CC191" s="108"/>
      <c r="CD191" s="108"/>
      <c r="CE191" s="108"/>
      <c r="CF191" s="108"/>
      <c r="CG191" s="108"/>
      <c r="CH191" s="108"/>
      <c r="CI191" s="108"/>
      <c r="CJ191" s="108"/>
      <c r="CK191" s="108"/>
      <c r="CL191" s="108"/>
      <c r="CM191" s="108"/>
      <c r="CN191" s="108"/>
      <c r="CO191" s="108"/>
      <c r="CP191" s="108"/>
      <c r="CQ191" s="108"/>
      <c r="CR191" s="108"/>
      <c r="CS191" s="108"/>
      <c r="CT191" s="108"/>
      <c r="CU191" s="108"/>
      <c r="CV191" s="108"/>
      <c r="CW191" s="108"/>
      <c r="CX191" s="108"/>
      <c r="CY191" s="108"/>
      <c r="CZ191" s="108"/>
      <c r="DA191" s="108"/>
      <c r="DB191" s="108"/>
      <c r="DC191" s="108"/>
      <c r="DD191" s="108"/>
      <c r="DE191" s="108"/>
      <c r="DF191" s="108"/>
      <c r="DG191" s="108"/>
      <c r="DH191" s="108"/>
      <c r="DI191" s="108"/>
      <c r="DJ191" s="108"/>
      <c r="DK191" s="108"/>
      <c r="DL191" s="108"/>
      <c r="DM191" s="108"/>
      <c r="DN191" s="108"/>
      <c r="DO191" s="108"/>
      <c r="DP191" s="108"/>
      <c r="DQ191" s="108"/>
      <c r="DR191" s="108"/>
      <c r="DS191" s="108"/>
      <c r="DT191" s="108"/>
      <c r="DU191" s="108"/>
      <c r="DV191" s="108"/>
      <c r="DW191" s="108"/>
      <c r="DX191" s="108"/>
      <c r="DY191" s="108"/>
      <c r="DZ191" s="108"/>
      <c r="EA191" s="108"/>
      <c r="EB191" s="108"/>
      <c r="EC191" s="108"/>
      <c r="ED191" s="108"/>
      <c r="EE191" s="108"/>
      <c r="EF191" s="108"/>
      <c r="EG191" s="108"/>
      <c r="EH191" s="108"/>
      <c r="EI191" s="108"/>
      <c r="EJ191" s="108"/>
      <c r="EK191" s="108"/>
      <c r="EL191" s="108"/>
      <c r="EM191" s="108"/>
      <c r="EN191" s="108"/>
      <c r="EO191" s="108"/>
      <c r="EP191" s="108"/>
      <c r="EQ191" s="108"/>
      <c r="ER191" s="108"/>
      <c r="ES191" s="108"/>
      <c r="ET191" s="108"/>
      <c r="EU191" s="108"/>
      <c r="EV191" s="108"/>
      <c r="EW191" s="108"/>
      <c r="EX191" s="108"/>
      <c r="EY191" s="108"/>
      <c r="EZ191" s="108"/>
      <c r="FA191" s="108"/>
      <c r="FB191" s="108"/>
      <c r="FC191" s="108"/>
      <c r="FD191" s="108"/>
      <c r="FE191" s="108"/>
      <c r="FF191" s="108"/>
      <c r="FG191" s="108"/>
      <c r="FH191" s="108"/>
      <c r="FI191" s="108"/>
      <c r="FJ191" s="108"/>
      <c r="FK191" s="108"/>
      <c r="FL191" s="108"/>
      <c r="FM191" s="108"/>
      <c r="FN191" s="108"/>
      <c r="FO191" s="108"/>
      <c r="FP191" s="108"/>
      <c r="FQ191" s="108"/>
      <c r="FR191" s="108"/>
      <c r="FS191" s="108"/>
      <c r="FT191" s="108"/>
      <c r="FU191" s="108"/>
      <c r="FV191" s="108"/>
      <c r="FW191" s="108"/>
      <c r="FX191" s="108"/>
      <c r="FY191" s="108"/>
      <c r="FZ191" s="108"/>
      <c r="GA191" s="108"/>
      <c r="GB191" s="108"/>
      <c r="GC191" s="108"/>
      <c r="GD191" s="108"/>
      <c r="GE191" s="108"/>
      <c r="GF191" s="108"/>
      <c r="GG191" s="108"/>
      <c r="GH191" s="108"/>
      <c r="GI191" s="108"/>
      <c r="GJ191" s="108"/>
      <c r="GK191" s="108"/>
      <c r="GL191" s="108"/>
      <c r="GM191" s="108"/>
      <c r="GN191" s="108"/>
      <c r="GO191" s="108"/>
      <c r="GP191" s="108"/>
      <c r="GQ191" s="108"/>
      <c r="GR191" s="108"/>
      <c r="GS191" s="108"/>
      <c r="GT191" s="108"/>
      <c r="GU191" s="108"/>
      <c r="GV191" s="108"/>
      <c r="GW191" s="108"/>
      <c r="GX191" s="108"/>
      <c r="GY191" s="108"/>
      <c r="GZ191" s="108"/>
      <c r="HA191" s="108"/>
      <c r="HB191" s="108"/>
      <c r="HC191" s="108"/>
      <c r="HD191" s="108"/>
      <c r="HE191" s="108"/>
      <c r="HF191" s="108"/>
      <c r="HG191" s="108"/>
      <c r="HH191" s="108"/>
      <c r="HI191" s="108"/>
      <c r="HJ191" s="108"/>
      <c r="HK191" s="108"/>
      <c r="HL191" s="108"/>
      <c r="HM191" s="108"/>
      <c r="HN191" s="108"/>
      <c r="HO191" s="108"/>
      <c r="HP191" s="108"/>
      <c r="HQ191" s="108"/>
      <c r="HR191" s="108"/>
      <c r="HS191" s="108"/>
      <c r="HT191" s="108"/>
      <c r="HU191" s="108"/>
      <c r="HV191" s="108"/>
      <c r="HW191" s="108"/>
      <c r="HX191" s="108"/>
      <c r="HY191" s="108"/>
      <c r="HZ191" s="108"/>
      <c r="IA191" s="108"/>
      <c r="IB191" s="108"/>
      <c r="IC191" s="108"/>
      <c r="ID191" s="108"/>
      <c r="IE191" s="108"/>
      <c r="IF191" s="108"/>
      <c r="IG191" s="108"/>
      <c r="IH191" s="108"/>
      <c r="II191" s="108"/>
      <c r="IJ191" s="108"/>
      <c r="IK191" s="108"/>
      <c r="IL191" s="108"/>
      <c r="IM191" s="108"/>
      <c r="IN191" s="108"/>
      <c r="IO191" s="108"/>
      <c r="IP191" s="108"/>
      <c r="IQ191" s="108"/>
      <c r="IR191" s="108"/>
      <c r="IS191" s="108"/>
      <c r="IT191" s="108"/>
      <c r="IU191" s="108"/>
      <c r="IV191" s="108"/>
      <c r="IW191" s="108"/>
      <c r="IX191" s="108"/>
      <c r="IY191" s="108"/>
    </row>
    <row r="192" spans="1:259" s="111" customFormat="1" ht="20.100000000000001" customHeight="1">
      <c r="A192" s="42" t="s">
        <v>152</v>
      </c>
      <c r="B192" s="27" t="s">
        <v>154</v>
      </c>
      <c r="C192" s="30">
        <v>60</v>
      </c>
      <c r="D192" s="27" t="s">
        <v>420</v>
      </c>
      <c r="E192" s="442"/>
      <c r="F192" s="442"/>
      <c r="G192" s="33">
        <v>408</v>
      </c>
      <c r="H192" s="33">
        <f t="shared" si="23"/>
        <v>24480</v>
      </c>
      <c r="I192" s="33"/>
      <c r="J192" s="33"/>
      <c r="K192" s="28">
        <f t="shared" si="26"/>
        <v>408</v>
      </c>
      <c r="L192" s="26">
        <f t="shared" si="24"/>
        <v>24480</v>
      </c>
      <c r="M192" s="53" t="s">
        <v>30</v>
      </c>
      <c r="N192" s="447">
        <f t="shared" si="25"/>
        <v>1E-4</v>
      </c>
      <c r="O192" s="54"/>
      <c r="P192" s="53"/>
      <c r="Q192" s="107"/>
      <c r="R192" s="108"/>
      <c r="S192" s="108"/>
      <c r="T192" s="108"/>
      <c r="U192" s="108"/>
      <c r="V192" s="108"/>
      <c r="W192" s="108"/>
      <c r="X192" s="108"/>
      <c r="Y192" s="108"/>
      <c r="Z192" s="108"/>
      <c r="AA192" s="108"/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8"/>
      <c r="AL192" s="108"/>
      <c r="AM192" s="108"/>
      <c r="AN192" s="108"/>
      <c r="AO192" s="108"/>
      <c r="AP192" s="108"/>
      <c r="AQ192" s="108"/>
      <c r="AR192" s="108"/>
      <c r="AS192" s="108"/>
      <c r="AT192" s="108"/>
      <c r="AU192" s="108"/>
      <c r="AV192" s="108"/>
      <c r="AW192" s="108"/>
      <c r="AX192" s="108"/>
      <c r="AY192" s="108"/>
      <c r="AZ192" s="108"/>
      <c r="BA192" s="108"/>
      <c r="BB192" s="108"/>
      <c r="BC192" s="108"/>
      <c r="BD192" s="108"/>
      <c r="BE192" s="108"/>
      <c r="BF192" s="108"/>
      <c r="BG192" s="108"/>
      <c r="BH192" s="108"/>
      <c r="BI192" s="108"/>
      <c r="BJ192" s="108"/>
      <c r="BK192" s="108"/>
      <c r="BL192" s="108"/>
      <c r="BM192" s="108"/>
      <c r="BN192" s="108"/>
      <c r="BO192" s="108"/>
      <c r="BP192" s="108"/>
      <c r="BQ192" s="108"/>
      <c r="BR192" s="108"/>
      <c r="BS192" s="108"/>
      <c r="BT192" s="108"/>
      <c r="BU192" s="108"/>
      <c r="BV192" s="108"/>
      <c r="BW192" s="108"/>
      <c r="BX192" s="108"/>
      <c r="BY192" s="108"/>
      <c r="BZ192" s="108"/>
      <c r="CA192" s="108"/>
      <c r="CB192" s="108"/>
      <c r="CC192" s="108"/>
      <c r="CD192" s="108"/>
      <c r="CE192" s="108"/>
      <c r="CF192" s="108"/>
      <c r="CG192" s="108"/>
      <c r="CH192" s="108"/>
      <c r="CI192" s="108"/>
      <c r="CJ192" s="108"/>
      <c r="CK192" s="108"/>
      <c r="CL192" s="108"/>
      <c r="CM192" s="108"/>
      <c r="CN192" s="108"/>
      <c r="CO192" s="108"/>
      <c r="CP192" s="108"/>
      <c r="CQ192" s="108"/>
      <c r="CR192" s="108"/>
      <c r="CS192" s="108"/>
      <c r="CT192" s="108"/>
      <c r="CU192" s="108"/>
      <c r="CV192" s="108"/>
      <c r="CW192" s="108"/>
      <c r="CX192" s="108"/>
      <c r="CY192" s="108"/>
      <c r="CZ192" s="108"/>
      <c r="DA192" s="108"/>
      <c r="DB192" s="108"/>
      <c r="DC192" s="108"/>
      <c r="DD192" s="108"/>
      <c r="DE192" s="108"/>
      <c r="DF192" s="108"/>
      <c r="DG192" s="108"/>
      <c r="DH192" s="108"/>
      <c r="DI192" s="108"/>
      <c r="DJ192" s="108"/>
      <c r="DK192" s="108"/>
      <c r="DL192" s="108"/>
      <c r="DM192" s="108"/>
      <c r="DN192" s="108"/>
      <c r="DO192" s="108"/>
      <c r="DP192" s="108"/>
      <c r="DQ192" s="108"/>
      <c r="DR192" s="108"/>
      <c r="DS192" s="108"/>
      <c r="DT192" s="108"/>
      <c r="DU192" s="108"/>
      <c r="DV192" s="108"/>
      <c r="DW192" s="108"/>
      <c r="DX192" s="108"/>
      <c r="DY192" s="108"/>
      <c r="DZ192" s="108"/>
      <c r="EA192" s="108"/>
      <c r="EB192" s="108"/>
      <c r="EC192" s="108"/>
      <c r="ED192" s="108"/>
      <c r="EE192" s="108"/>
      <c r="EF192" s="108"/>
      <c r="EG192" s="108"/>
      <c r="EH192" s="108"/>
      <c r="EI192" s="108"/>
      <c r="EJ192" s="108"/>
      <c r="EK192" s="108"/>
      <c r="EL192" s="108"/>
      <c r="EM192" s="108"/>
      <c r="EN192" s="108"/>
      <c r="EO192" s="108"/>
      <c r="EP192" s="108"/>
      <c r="EQ192" s="108"/>
      <c r="ER192" s="108"/>
      <c r="ES192" s="108"/>
      <c r="ET192" s="108"/>
      <c r="EU192" s="108"/>
      <c r="EV192" s="108"/>
      <c r="EW192" s="108"/>
      <c r="EX192" s="108"/>
      <c r="EY192" s="108"/>
      <c r="EZ192" s="108"/>
      <c r="FA192" s="108"/>
      <c r="FB192" s="108"/>
      <c r="FC192" s="108"/>
      <c r="FD192" s="108"/>
      <c r="FE192" s="108"/>
      <c r="FF192" s="108"/>
      <c r="FG192" s="108"/>
      <c r="FH192" s="108"/>
      <c r="FI192" s="108"/>
      <c r="FJ192" s="108"/>
      <c r="FK192" s="108"/>
      <c r="FL192" s="108"/>
      <c r="FM192" s="108"/>
      <c r="FN192" s="108"/>
      <c r="FO192" s="108"/>
      <c r="FP192" s="108"/>
      <c r="FQ192" s="108"/>
      <c r="FR192" s="108"/>
      <c r="FS192" s="108"/>
      <c r="FT192" s="108"/>
      <c r="FU192" s="108"/>
      <c r="FV192" s="108"/>
      <c r="FW192" s="108"/>
      <c r="FX192" s="108"/>
      <c r="FY192" s="108"/>
      <c r="FZ192" s="108"/>
      <c r="GA192" s="108"/>
      <c r="GB192" s="108"/>
      <c r="GC192" s="108"/>
      <c r="GD192" s="108"/>
      <c r="GE192" s="108"/>
      <c r="GF192" s="108"/>
      <c r="GG192" s="108"/>
      <c r="GH192" s="108"/>
      <c r="GI192" s="108"/>
      <c r="GJ192" s="108"/>
      <c r="GK192" s="108"/>
      <c r="GL192" s="108"/>
      <c r="GM192" s="108"/>
      <c r="GN192" s="108"/>
      <c r="GO192" s="108"/>
      <c r="GP192" s="108"/>
      <c r="GQ192" s="108"/>
      <c r="GR192" s="108"/>
      <c r="GS192" s="108"/>
      <c r="GT192" s="108"/>
      <c r="GU192" s="108"/>
      <c r="GV192" s="108"/>
      <c r="GW192" s="108"/>
      <c r="GX192" s="108"/>
      <c r="GY192" s="108"/>
      <c r="GZ192" s="108"/>
      <c r="HA192" s="108"/>
      <c r="HB192" s="108"/>
      <c r="HC192" s="108"/>
      <c r="HD192" s="108"/>
      <c r="HE192" s="108"/>
      <c r="HF192" s="108"/>
      <c r="HG192" s="108"/>
      <c r="HH192" s="108"/>
      <c r="HI192" s="108"/>
      <c r="HJ192" s="108"/>
      <c r="HK192" s="108"/>
      <c r="HL192" s="108"/>
      <c r="HM192" s="108"/>
      <c r="HN192" s="108"/>
      <c r="HO192" s="108"/>
      <c r="HP192" s="108"/>
      <c r="HQ192" s="108"/>
      <c r="HR192" s="108"/>
      <c r="HS192" s="108"/>
      <c r="HT192" s="108"/>
      <c r="HU192" s="108"/>
      <c r="HV192" s="108"/>
      <c r="HW192" s="108"/>
      <c r="HX192" s="108"/>
      <c r="HY192" s="108"/>
      <c r="HZ192" s="108"/>
      <c r="IA192" s="108"/>
      <c r="IB192" s="108"/>
      <c r="IC192" s="108"/>
      <c r="ID192" s="108"/>
      <c r="IE192" s="108"/>
      <c r="IF192" s="108"/>
      <c r="IG192" s="108"/>
      <c r="IH192" s="108"/>
      <c r="II192" s="108"/>
      <c r="IJ192" s="108"/>
      <c r="IK192" s="108"/>
      <c r="IL192" s="108"/>
      <c r="IM192" s="108"/>
      <c r="IN192" s="108"/>
      <c r="IO192" s="108"/>
      <c r="IP192" s="108"/>
      <c r="IQ192" s="108"/>
      <c r="IR192" s="108"/>
      <c r="IS192" s="108"/>
      <c r="IT192" s="108"/>
      <c r="IU192" s="108"/>
      <c r="IV192" s="108"/>
      <c r="IW192" s="108"/>
      <c r="IX192" s="108"/>
      <c r="IY192" s="108"/>
    </row>
    <row r="193" spans="1:259" s="111" customFormat="1" ht="20.100000000000001" customHeight="1">
      <c r="A193" s="42" t="s">
        <v>430</v>
      </c>
      <c r="B193" s="27" t="s">
        <v>431</v>
      </c>
      <c r="C193" s="30">
        <v>140</v>
      </c>
      <c r="D193" s="27" t="s">
        <v>149</v>
      </c>
      <c r="E193" s="442"/>
      <c r="F193" s="442"/>
      <c r="G193" s="33">
        <v>747</v>
      </c>
      <c r="H193" s="33">
        <f t="shared" si="23"/>
        <v>104580</v>
      </c>
      <c r="I193" s="33"/>
      <c r="J193" s="33"/>
      <c r="K193" s="28">
        <f t="shared" si="26"/>
        <v>747</v>
      </c>
      <c r="L193" s="26">
        <f t="shared" si="24"/>
        <v>104580</v>
      </c>
      <c r="M193" s="53" t="s">
        <v>30</v>
      </c>
      <c r="N193" s="447">
        <f t="shared" si="25"/>
        <v>4.0000000000000002E-4</v>
      </c>
      <c r="O193" s="54"/>
      <c r="P193" s="53"/>
      <c r="Q193" s="107"/>
      <c r="R193" s="108"/>
      <c r="S193" s="108"/>
      <c r="T193" s="108"/>
      <c r="U193" s="108"/>
      <c r="V193" s="108"/>
      <c r="W193" s="108"/>
      <c r="X193" s="108"/>
      <c r="Y193" s="108"/>
      <c r="Z193" s="108"/>
      <c r="AA193" s="108"/>
      <c r="AB193" s="108"/>
      <c r="AC193" s="108"/>
      <c r="AD193" s="108"/>
      <c r="AE193" s="108"/>
      <c r="AF193" s="108"/>
      <c r="AG193" s="108"/>
      <c r="AH193" s="108"/>
      <c r="AI193" s="108"/>
      <c r="AJ193" s="108"/>
      <c r="AK193" s="108"/>
      <c r="AL193" s="108"/>
      <c r="AM193" s="108"/>
      <c r="AN193" s="108"/>
      <c r="AO193" s="108"/>
      <c r="AP193" s="108"/>
      <c r="AQ193" s="108"/>
      <c r="AR193" s="108"/>
      <c r="AS193" s="108"/>
      <c r="AT193" s="108"/>
      <c r="AU193" s="108"/>
      <c r="AV193" s="108"/>
      <c r="AW193" s="108"/>
      <c r="AX193" s="108"/>
      <c r="AY193" s="108"/>
      <c r="AZ193" s="108"/>
      <c r="BA193" s="108"/>
      <c r="BB193" s="108"/>
      <c r="BC193" s="108"/>
      <c r="BD193" s="108"/>
      <c r="BE193" s="108"/>
      <c r="BF193" s="108"/>
      <c r="BG193" s="108"/>
      <c r="BH193" s="108"/>
      <c r="BI193" s="108"/>
      <c r="BJ193" s="108"/>
      <c r="BK193" s="108"/>
      <c r="BL193" s="108"/>
      <c r="BM193" s="108"/>
      <c r="BN193" s="108"/>
      <c r="BO193" s="108"/>
      <c r="BP193" s="108"/>
      <c r="BQ193" s="108"/>
      <c r="BR193" s="108"/>
      <c r="BS193" s="108"/>
      <c r="BT193" s="108"/>
      <c r="BU193" s="108"/>
      <c r="BV193" s="108"/>
      <c r="BW193" s="108"/>
      <c r="BX193" s="108"/>
      <c r="BY193" s="108"/>
      <c r="BZ193" s="108"/>
      <c r="CA193" s="108"/>
      <c r="CB193" s="108"/>
      <c r="CC193" s="108"/>
      <c r="CD193" s="108"/>
      <c r="CE193" s="108"/>
      <c r="CF193" s="108"/>
      <c r="CG193" s="108"/>
      <c r="CH193" s="108"/>
      <c r="CI193" s="108"/>
      <c r="CJ193" s="108"/>
      <c r="CK193" s="108"/>
      <c r="CL193" s="108"/>
      <c r="CM193" s="108"/>
      <c r="CN193" s="108"/>
      <c r="CO193" s="108"/>
      <c r="CP193" s="108"/>
      <c r="CQ193" s="108"/>
      <c r="CR193" s="108"/>
      <c r="CS193" s="108"/>
      <c r="CT193" s="108"/>
      <c r="CU193" s="108"/>
      <c r="CV193" s="108"/>
      <c r="CW193" s="108"/>
      <c r="CX193" s="108"/>
      <c r="CY193" s="108"/>
      <c r="CZ193" s="108"/>
      <c r="DA193" s="108"/>
      <c r="DB193" s="108"/>
      <c r="DC193" s="108"/>
      <c r="DD193" s="108"/>
      <c r="DE193" s="108"/>
      <c r="DF193" s="108"/>
      <c r="DG193" s="108"/>
      <c r="DH193" s="108"/>
      <c r="DI193" s="108"/>
      <c r="DJ193" s="108"/>
      <c r="DK193" s="108"/>
      <c r="DL193" s="108"/>
      <c r="DM193" s="108"/>
      <c r="DN193" s="108"/>
      <c r="DO193" s="108"/>
      <c r="DP193" s="108"/>
      <c r="DQ193" s="108"/>
      <c r="DR193" s="108"/>
      <c r="DS193" s="108"/>
      <c r="DT193" s="108"/>
      <c r="DU193" s="108"/>
      <c r="DV193" s="108"/>
      <c r="DW193" s="108"/>
      <c r="DX193" s="108"/>
      <c r="DY193" s="108"/>
      <c r="DZ193" s="108"/>
      <c r="EA193" s="108"/>
      <c r="EB193" s="108"/>
      <c r="EC193" s="108"/>
      <c r="ED193" s="108"/>
      <c r="EE193" s="108"/>
      <c r="EF193" s="108"/>
      <c r="EG193" s="108"/>
      <c r="EH193" s="108"/>
      <c r="EI193" s="108"/>
      <c r="EJ193" s="108"/>
      <c r="EK193" s="108"/>
      <c r="EL193" s="108"/>
      <c r="EM193" s="108"/>
      <c r="EN193" s="108"/>
      <c r="EO193" s="108"/>
      <c r="EP193" s="108"/>
      <c r="EQ193" s="108"/>
      <c r="ER193" s="108"/>
      <c r="ES193" s="108"/>
      <c r="ET193" s="108"/>
      <c r="EU193" s="108"/>
      <c r="EV193" s="108"/>
      <c r="EW193" s="108"/>
      <c r="EX193" s="108"/>
      <c r="EY193" s="108"/>
      <c r="EZ193" s="108"/>
      <c r="FA193" s="108"/>
      <c r="FB193" s="108"/>
      <c r="FC193" s="108"/>
      <c r="FD193" s="108"/>
      <c r="FE193" s="108"/>
      <c r="FF193" s="108"/>
      <c r="FG193" s="108"/>
      <c r="FH193" s="108"/>
      <c r="FI193" s="108"/>
      <c r="FJ193" s="108"/>
      <c r="FK193" s="108"/>
      <c r="FL193" s="108"/>
      <c r="FM193" s="108"/>
      <c r="FN193" s="108"/>
      <c r="FO193" s="108"/>
      <c r="FP193" s="108"/>
      <c r="FQ193" s="108"/>
      <c r="FR193" s="108"/>
      <c r="FS193" s="108"/>
      <c r="FT193" s="108"/>
      <c r="FU193" s="108"/>
      <c r="FV193" s="108"/>
      <c r="FW193" s="108"/>
      <c r="FX193" s="108"/>
      <c r="FY193" s="108"/>
      <c r="FZ193" s="108"/>
      <c r="GA193" s="108"/>
      <c r="GB193" s="108"/>
      <c r="GC193" s="108"/>
      <c r="GD193" s="108"/>
      <c r="GE193" s="108"/>
      <c r="GF193" s="108"/>
      <c r="GG193" s="108"/>
      <c r="GH193" s="108"/>
      <c r="GI193" s="108"/>
      <c r="GJ193" s="108"/>
      <c r="GK193" s="108"/>
      <c r="GL193" s="108"/>
      <c r="GM193" s="108"/>
      <c r="GN193" s="108"/>
      <c r="GO193" s="108"/>
      <c r="GP193" s="108"/>
      <c r="GQ193" s="108"/>
      <c r="GR193" s="108"/>
      <c r="GS193" s="108"/>
      <c r="GT193" s="108"/>
      <c r="GU193" s="108"/>
      <c r="GV193" s="108"/>
      <c r="GW193" s="108"/>
      <c r="GX193" s="108"/>
      <c r="GY193" s="108"/>
      <c r="GZ193" s="108"/>
      <c r="HA193" s="108"/>
      <c r="HB193" s="108"/>
      <c r="HC193" s="108"/>
      <c r="HD193" s="108"/>
      <c r="HE193" s="108"/>
      <c r="HF193" s="108"/>
      <c r="HG193" s="108"/>
      <c r="HH193" s="108"/>
      <c r="HI193" s="108"/>
      <c r="HJ193" s="108"/>
      <c r="HK193" s="108"/>
      <c r="HL193" s="108"/>
      <c r="HM193" s="108"/>
      <c r="HN193" s="108"/>
      <c r="HO193" s="108"/>
      <c r="HP193" s="108"/>
      <c r="HQ193" s="108"/>
      <c r="HR193" s="108"/>
      <c r="HS193" s="108"/>
      <c r="HT193" s="108"/>
      <c r="HU193" s="108"/>
      <c r="HV193" s="108"/>
      <c r="HW193" s="108"/>
      <c r="HX193" s="108"/>
      <c r="HY193" s="108"/>
      <c r="HZ193" s="108"/>
      <c r="IA193" s="108"/>
      <c r="IB193" s="108"/>
      <c r="IC193" s="108"/>
      <c r="ID193" s="108"/>
      <c r="IE193" s="108"/>
      <c r="IF193" s="108"/>
      <c r="IG193" s="108"/>
      <c r="IH193" s="108"/>
      <c r="II193" s="108"/>
      <c r="IJ193" s="108"/>
      <c r="IK193" s="108"/>
      <c r="IL193" s="108"/>
      <c r="IM193" s="108"/>
      <c r="IN193" s="108"/>
      <c r="IO193" s="108"/>
      <c r="IP193" s="108"/>
      <c r="IQ193" s="108"/>
      <c r="IR193" s="108"/>
      <c r="IS193" s="108"/>
      <c r="IT193" s="108"/>
      <c r="IU193" s="108"/>
      <c r="IV193" s="108"/>
      <c r="IW193" s="108"/>
      <c r="IX193" s="108"/>
      <c r="IY193" s="108"/>
    </row>
    <row r="194" spans="1:259" s="111" customFormat="1" ht="20.100000000000001" customHeight="1">
      <c r="A194" s="42" t="s">
        <v>423</v>
      </c>
      <c r="B194" s="27" t="s">
        <v>432</v>
      </c>
      <c r="C194" s="30">
        <v>140</v>
      </c>
      <c r="D194" s="27" t="s">
        <v>425</v>
      </c>
      <c r="E194" s="442"/>
      <c r="F194" s="442"/>
      <c r="G194" s="33">
        <v>373</v>
      </c>
      <c r="H194" s="33">
        <f t="shared" si="23"/>
        <v>52220</v>
      </c>
      <c r="I194" s="33"/>
      <c r="J194" s="33"/>
      <c r="K194" s="28">
        <f t="shared" si="26"/>
        <v>373</v>
      </c>
      <c r="L194" s="26">
        <f t="shared" si="24"/>
        <v>52220</v>
      </c>
      <c r="M194" s="53" t="s">
        <v>30</v>
      </c>
      <c r="N194" s="447">
        <f t="shared" si="25"/>
        <v>2.0000000000000001E-4</v>
      </c>
      <c r="O194" s="54"/>
      <c r="P194" s="53"/>
      <c r="Q194" s="107"/>
      <c r="R194" s="108"/>
      <c r="S194" s="108"/>
      <c r="T194" s="108"/>
      <c r="U194" s="108"/>
      <c r="V194" s="108"/>
      <c r="W194" s="108"/>
      <c r="X194" s="108"/>
      <c r="Y194" s="108"/>
      <c r="Z194" s="108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8"/>
      <c r="AL194" s="108"/>
      <c r="AM194" s="108"/>
      <c r="AN194" s="108"/>
      <c r="AO194" s="108"/>
      <c r="AP194" s="108"/>
      <c r="AQ194" s="108"/>
      <c r="AR194" s="108"/>
      <c r="AS194" s="108"/>
      <c r="AT194" s="108"/>
      <c r="AU194" s="108"/>
      <c r="AV194" s="108"/>
      <c r="AW194" s="108"/>
      <c r="AX194" s="108"/>
      <c r="AY194" s="108"/>
      <c r="AZ194" s="108"/>
      <c r="BA194" s="108"/>
      <c r="BB194" s="108"/>
      <c r="BC194" s="108"/>
      <c r="BD194" s="108"/>
      <c r="BE194" s="108"/>
      <c r="BF194" s="108"/>
      <c r="BG194" s="108"/>
      <c r="BH194" s="108"/>
      <c r="BI194" s="108"/>
      <c r="BJ194" s="108"/>
      <c r="BK194" s="108"/>
      <c r="BL194" s="108"/>
      <c r="BM194" s="108"/>
      <c r="BN194" s="108"/>
      <c r="BO194" s="108"/>
      <c r="BP194" s="108"/>
      <c r="BQ194" s="108"/>
      <c r="BR194" s="108"/>
      <c r="BS194" s="108"/>
      <c r="BT194" s="108"/>
      <c r="BU194" s="108"/>
      <c r="BV194" s="108"/>
      <c r="BW194" s="108"/>
      <c r="BX194" s="108"/>
      <c r="BY194" s="108"/>
      <c r="BZ194" s="108"/>
      <c r="CA194" s="108"/>
      <c r="CB194" s="108"/>
      <c r="CC194" s="108"/>
      <c r="CD194" s="108"/>
      <c r="CE194" s="108"/>
      <c r="CF194" s="108"/>
      <c r="CG194" s="108"/>
      <c r="CH194" s="108"/>
      <c r="CI194" s="108"/>
      <c r="CJ194" s="108"/>
      <c r="CK194" s="108"/>
      <c r="CL194" s="108"/>
      <c r="CM194" s="108"/>
      <c r="CN194" s="108"/>
      <c r="CO194" s="108"/>
      <c r="CP194" s="108"/>
      <c r="CQ194" s="108"/>
      <c r="CR194" s="108"/>
      <c r="CS194" s="108"/>
      <c r="CT194" s="108"/>
      <c r="CU194" s="108"/>
      <c r="CV194" s="108"/>
      <c r="CW194" s="108"/>
      <c r="CX194" s="108"/>
      <c r="CY194" s="108"/>
      <c r="CZ194" s="108"/>
      <c r="DA194" s="108"/>
      <c r="DB194" s="108"/>
      <c r="DC194" s="108"/>
      <c r="DD194" s="108"/>
      <c r="DE194" s="108"/>
      <c r="DF194" s="108"/>
      <c r="DG194" s="108"/>
      <c r="DH194" s="108"/>
      <c r="DI194" s="108"/>
      <c r="DJ194" s="108"/>
      <c r="DK194" s="108"/>
      <c r="DL194" s="108"/>
      <c r="DM194" s="108"/>
      <c r="DN194" s="108"/>
      <c r="DO194" s="108"/>
      <c r="DP194" s="108"/>
      <c r="DQ194" s="108"/>
      <c r="DR194" s="108"/>
      <c r="DS194" s="108"/>
      <c r="DT194" s="108"/>
      <c r="DU194" s="108"/>
      <c r="DV194" s="108"/>
      <c r="DW194" s="108"/>
      <c r="DX194" s="108"/>
      <c r="DY194" s="108"/>
      <c r="DZ194" s="108"/>
      <c r="EA194" s="108"/>
      <c r="EB194" s="108"/>
      <c r="EC194" s="108"/>
      <c r="ED194" s="108"/>
      <c r="EE194" s="108"/>
      <c r="EF194" s="108"/>
      <c r="EG194" s="108"/>
      <c r="EH194" s="108"/>
      <c r="EI194" s="108"/>
      <c r="EJ194" s="108"/>
      <c r="EK194" s="108"/>
      <c r="EL194" s="108"/>
      <c r="EM194" s="108"/>
      <c r="EN194" s="108"/>
      <c r="EO194" s="108"/>
      <c r="EP194" s="108"/>
      <c r="EQ194" s="108"/>
      <c r="ER194" s="108"/>
      <c r="ES194" s="108"/>
      <c r="ET194" s="108"/>
      <c r="EU194" s="108"/>
      <c r="EV194" s="108"/>
      <c r="EW194" s="108"/>
      <c r="EX194" s="108"/>
      <c r="EY194" s="108"/>
      <c r="EZ194" s="108"/>
      <c r="FA194" s="108"/>
      <c r="FB194" s="108"/>
      <c r="FC194" s="108"/>
      <c r="FD194" s="108"/>
      <c r="FE194" s="108"/>
      <c r="FF194" s="108"/>
      <c r="FG194" s="108"/>
      <c r="FH194" s="108"/>
      <c r="FI194" s="108"/>
      <c r="FJ194" s="108"/>
      <c r="FK194" s="108"/>
      <c r="FL194" s="108"/>
      <c r="FM194" s="108"/>
      <c r="FN194" s="108"/>
      <c r="FO194" s="108"/>
      <c r="FP194" s="108"/>
      <c r="FQ194" s="108"/>
      <c r="FR194" s="108"/>
      <c r="FS194" s="108"/>
      <c r="FT194" s="108"/>
      <c r="FU194" s="108"/>
      <c r="FV194" s="108"/>
      <c r="FW194" s="108"/>
      <c r="FX194" s="108"/>
      <c r="FY194" s="108"/>
      <c r="FZ194" s="108"/>
      <c r="GA194" s="108"/>
      <c r="GB194" s="108"/>
      <c r="GC194" s="108"/>
      <c r="GD194" s="108"/>
      <c r="GE194" s="108"/>
      <c r="GF194" s="108"/>
      <c r="GG194" s="108"/>
      <c r="GH194" s="108"/>
      <c r="GI194" s="108"/>
      <c r="GJ194" s="108"/>
      <c r="GK194" s="108"/>
      <c r="GL194" s="108"/>
      <c r="GM194" s="108"/>
      <c r="GN194" s="108"/>
      <c r="GO194" s="108"/>
      <c r="GP194" s="108"/>
      <c r="GQ194" s="108"/>
      <c r="GR194" s="108"/>
      <c r="GS194" s="108"/>
      <c r="GT194" s="108"/>
      <c r="GU194" s="108"/>
      <c r="GV194" s="108"/>
      <c r="GW194" s="108"/>
      <c r="GX194" s="108"/>
      <c r="GY194" s="108"/>
      <c r="GZ194" s="108"/>
      <c r="HA194" s="108"/>
      <c r="HB194" s="108"/>
      <c r="HC194" s="108"/>
      <c r="HD194" s="108"/>
      <c r="HE194" s="108"/>
      <c r="HF194" s="108"/>
      <c r="HG194" s="108"/>
      <c r="HH194" s="108"/>
      <c r="HI194" s="108"/>
      <c r="HJ194" s="108"/>
      <c r="HK194" s="108"/>
      <c r="HL194" s="108"/>
      <c r="HM194" s="108"/>
      <c r="HN194" s="108"/>
      <c r="HO194" s="108"/>
      <c r="HP194" s="108"/>
      <c r="HQ194" s="108"/>
      <c r="HR194" s="108"/>
      <c r="HS194" s="108"/>
      <c r="HT194" s="108"/>
      <c r="HU194" s="108"/>
      <c r="HV194" s="108"/>
      <c r="HW194" s="108"/>
      <c r="HX194" s="108"/>
      <c r="HY194" s="108"/>
      <c r="HZ194" s="108"/>
      <c r="IA194" s="108"/>
      <c r="IB194" s="108"/>
      <c r="IC194" s="108"/>
      <c r="ID194" s="108"/>
      <c r="IE194" s="108"/>
      <c r="IF194" s="108"/>
      <c r="IG194" s="108"/>
      <c r="IH194" s="108"/>
      <c r="II194" s="108"/>
      <c r="IJ194" s="108"/>
      <c r="IK194" s="108"/>
      <c r="IL194" s="108"/>
      <c r="IM194" s="108"/>
      <c r="IN194" s="108"/>
      <c r="IO194" s="108"/>
      <c r="IP194" s="108"/>
      <c r="IQ194" s="108"/>
      <c r="IR194" s="108"/>
      <c r="IS194" s="108"/>
      <c r="IT194" s="108"/>
      <c r="IU194" s="108"/>
      <c r="IV194" s="108"/>
      <c r="IW194" s="108"/>
      <c r="IX194" s="108"/>
      <c r="IY194" s="108"/>
    </row>
    <row r="195" spans="1:259" s="111" customFormat="1" ht="20.100000000000001" customHeight="1">
      <c r="A195" s="42" t="s">
        <v>148</v>
      </c>
      <c r="B195" s="27" t="s">
        <v>156</v>
      </c>
      <c r="C195" s="30">
        <v>20</v>
      </c>
      <c r="D195" s="27" t="s">
        <v>420</v>
      </c>
      <c r="E195" s="442"/>
      <c r="F195" s="442"/>
      <c r="G195" s="33">
        <v>713</v>
      </c>
      <c r="H195" s="33">
        <f t="shared" si="23"/>
        <v>14260</v>
      </c>
      <c r="I195" s="33"/>
      <c r="J195" s="33"/>
      <c r="K195" s="28">
        <f t="shared" si="26"/>
        <v>713</v>
      </c>
      <c r="L195" s="26">
        <f t="shared" si="24"/>
        <v>14260</v>
      </c>
      <c r="M195" s="53" t="s">
        <v>30</v>
      </c>
      <c r="N195" s="447">
        <f t="shared" si="25"/>
        <v>1E-4</v>
      </c>
      <c r="O195" s="54"/>
      <c r="P195" s="53"/>
      <c r="Q195" s="107"/>
      <c r="R195" s="108"/>
      <c r="S195" s="108"/>
      <c r="T195" s="108"/>
      <c r="U195" s="108"/>
      <c r="V195" s="108"/>
      <c r="W195" s="108"/>
      <c r="X195" s="108"/>
      <c r="Y195" s="108"/>
      <c r="Z195" s="108"/>
      <c r="AA195" s="108"/>
      <c r="AB195" s="108"/>
      <c r="AC195" s="108"/>
      <c r="AD195" s="108"/>
      <c r="AE195" s="108"/>
      <c r="AF195" s="108"/>
      <c r="AG195" s="108"/>
      <c r="AH195" s="108"/>
      <c r="AI195" s="108"/>
      <c r="AJ195" s="108"/>
      <c r="AK195" s="108"/>
      <c r="AL195" s="108"/>
      <c r="AM195" s="108"/>
      <c r="AN195" s="108"/>
      <c r="AO195" s="108"/>
      <c r="AP195" s="108"/>
      <c r="AQ195" s="108"/>
      <c r="AR195" s="108"/>
      <c r="AS195" s="108"/>
      <c r="AT195" s="108"/>
      <c r="AU195" s="108"/>
      <c r="AV195" s="108"/>
      <c r="AW195" s="108"/>
      <c r="AX195" s="108"/>
      <c r="AY195" s="108"/>
      <c r="AZ195" s="108"/>
      <c r="BA195" s="108"/>
      <c r="BB195" s="108"/>
      <c r="BC195" s="108"/>
      <c r="BD195" s="108"/>
      <c r="BE195" s="108"/>
      <c r="BF195" s="108"/>
      <c r="BG195" s="108"/>
      <c r="BH195" s="108"/>
      <c r="BI195" s="108"/>
      <c r="BJ195" s="108"/>
      <c r="BK195" s="108"/>
      <c r="BL195" s="108"/>
      <c r="BM195" s="108"/>
      <c r="BN195" s="108"/>
      <c r="BO195" s="108"/>
      <c r="BP195" s="108"/>
      <c r="BQ195" s="108"/>
      <c r="BR195" s="108"/>
      <c r="BS195" s="108"/>
      <c r="BT195" s="108"/>
      <c r="BU195" s="108"/>
      <c r="BV195" s="108"/>
      <c r="BW195" s="108"/>
      <c r="BX195" s="108"/>
      <c r="BY195" s="108"/>
      <c r="BZ195" s="108"/>
      <c r="CA195" s="108"/>
      <c r="CB195" s="108"/>
      <c r="CC195" s="108"/>
      <c r="CD195" s="108"/>
      <c r="CE195" s="108"/>
      <c r="CF195" s="108"/>
      <c r="CG195" s="108"/>
      <c r="CH195" s="108"/>
      <c r="CI195" s="108"/>
      <c r="CJ195" s="108"/>
      <c r="CK195" s="108"/>
      <c r="CL195" s="108"/>
      <c r="CM195" s="108"/>
      <c r="CN195" s="108"/>
      <c r="CO195" s="108"/>
      <c r="CP195" s="108"/>
      <c r="CQ195" s="108"/>
      <c r="CR195" s="108"/>
      <c r="CS195" s="108"/>
      <c r="CT195" s="108"/>
      <c r="CU195" s="108"/>
      <c r="CV195" s="108"/>
      <c r="CW195" s="108"/>
      <c r="CX195" s="108"/>
      <c r="CY195" s="108"/>
      <c r="CZ195" s="108"/>
      <c r="DA195" s="108"/>
      <c r="DB195" s="108"/>
      <c r="DC195" s="108"/>
      <c r="DD195" s="108"/>
      <c r="DE195" s="108"/>
      <c r="DF195" s="108"/>
      <c r="DG195" s="108"/>
      <c r="DH195" s="108"/>
      <c r="DI195" s="108"/>
      <c r="DJ195" s="108"/>
      <c r="DK195" s="108"/>
      <c r="DL195" s="108"/>
      <c r="DM195" s="108"/>
      <c r="DN195" s="108"/>
      <c r="DO195" s="108"/>
      <c r="DP195" s="108"/>
      <c r="DQ195" s="108"/>
      <c r="DR195" s="108"/>
      <c r="DS195" s="108"/>
      <c r="DT195" s="108"/>
      <c r="DU195" s="108"/>
      <c r="DV195" s="108"/>
      <c r="DW195" s="108"/>
      <c r="DX195" s="108"/>
      <c r="DY195" s="108"/>
      <c r="DZ195" s="108"/>
      <c r="EA195" s="108"/>
      <c r="EB195" s="108"/>
      <c r="EC195" s="108"/>
      <c r="ED195" s="108"/>
      <c r="EE195" s="108"/>
      <c r="EF195" s="108"/>
      <c r="EG195" s="108"/>
      <c r="EH195" s="108"/>
      <c r="EI195" s="108"/>
      <c r="EJ195" s="108"/>
      <c r="EK195" s="108"/>
      <c r="EL195" s="108"/>
      <c r="EM195" s="108"/>
      <c r="EN195" s="108"/>
      <c r="EO195" s="108"/>
      <c r="EP195" s="108"/>
      <c r="EQ195" s="108"/>
      <c r="ER195" s="108"/>
      <c r="ES195" s="108"/>
      <c r="ET195" s="108"/>
      <c r="EU195" s="108"/>
      <c r="EV195" s="108"/>
      <c r="EW195" s="108"/>
      <c r="EX195" s="108"/>
      <c r="EY195" s="108"/>
      <c r="EZ195" s="108"/>
      <c r="FA195" s="108"/>
      <c r="FB195" s="108"/>
      <c r="FC195" s="108"/>
      <c r="FD195" s="108"/>
      <c r="FE195" s="108"/>
      <c r="FF195" s="108"/>
      <c r="FG195" s="108"/>
      <c r="FH195" s="108"/>
      <c r="FI195" s="108"/>
      <c r="FJ195" s="108"/>
      <c r="FK195" s="108"/>
      <c r="FL195" s="108"/>
      <c r="FM195" s="108"/>
      <c r="FN195" s="108"/>
      <c r="FO195" s="108"/>
      <c r="FP195" s="108"/>
      <c r="FQ195" s="108"/>
      <c r="FR195" s="108"/>
      <c r="FS195" s="108"/>
      <c r="FT195" s="108"/>
      <c r="FU195" s="108"/>
      <c r="FV195" s="108"/>
      <c r="FW195" s="108"/>
      <c r="FX195" s="108"/>
      <c r="FY195" s="108"/>
      <c r="FZ195" s="108"/>
      <c r="GA195" s="108"/>
      <c r="GB195" s="108"/>
      <c r="GC195" s="108"/>
      <c r="GD195" s="108"/>
      <c r="GE195" s="108"/>
      <c r="GF195" s="108"/>
      <c r="GG195" s="108"/>
      <c r="GH195" s="108"/>
      <c r="GI195" s="108"/>
      <c r="GJ195" s="108"/>
      <c r="GK195" s="108"/>
      <c r="GL195" s="108"/>
      <c r="GM195" s="108"/>
      <c r="GN195" s="108"/>
      <c r="GO195" s="108"/>
      <c r="GP195" s="108"/>
      <c r="GQ195" s="108"/>
      <c r="GR195" s="108"/>
      <c r="GS195" s="108"/>
      <c r="GT195" s="108"/>
      <c r="GU195" s="108"/>
      <c r="GV195" s="108"/>
      <c r="GW195" s="108"/>
      <c r="GX195" s="108"/>
      <c r="GY195" s="108"/>
      <c r="GZ195" s="108"/>
      <c r="HA195" s="108"/>
      <c r="HB195" s="108"/>
      <c r="HC195" s="108"/>
      <c r="HD195" s="108"/>
      <c r="HE195" s="108"/>
      <c r="HF195" s="108"/>
      <c r="HG195" s="108"/>
      <c r="HH195" s="108"/>
      <c r="HI195" s="108"/>
      <c r="HJ195" s="108"/>
      <c r="HK195" s="108"/>
      <c r="HL195" s="108"/>
      <c r="HM195" s="108"/>
      <c r="HN195" s="108"/>
      <c r="HO195" s="108"/>
      <c r="HP195" s="108"/>
      <c r="HQ195" s="108"/>
      <c r="HR195" s="108"/>
      <c r="HS195" s="108"/>
      <c r="HT195" s="108"/>
      <c r="HU195" s="108"/>
      <c r="HV195" s="108"/>
      <c r="HW195" s="108"/>
      <c r="HX195" s="108"/>
      <c r="HY195" s="108"/>
      <c r="HZ195" s="108"/>
      <c r="IA195" s="108"/>
      <c r="IB195" s="108"/>
      <c r="IC195" s="108"/>
      <c r="ID195" s="108"/>
      <c r="IE195" s="108"/>
      <c r="IF195" s="108"/>
      <c r="IG195" s="108"/>
      <c r="IH195" s="108"/>
      <c r="II195" s="108"/>
      <c r="IJ195" s="108"/>
      <c r="IK195" s="108"/>
      <c r="IL195" s="108"/>
      <c r="IM195" s="108"/>
      <c r="IN195" s="108"/>
      <c r="IO195" s="108"/>
      <c r="IP195" s="108"/>
      <c r="IQ195" s="108"/>
      <c r="IR195" s="108"/>
      <c r="IS195" s="108"/>
      <c r="IT195" s="108"/>
      <c r="IU195" s="108"/>
      <c r="IV195" s="108"/>
      <c r="IW195" s="108"/>
      <c r="IX195" s="108"/>
      <c r="IY195" s="108"/>
    </row>
    <row r="196" spans="1:259" s="111" customFormat="1" ht="20.100000000000001" customHeight="1">
      <c r="A196" s="42" t="s">
        <v>433</v>
      </c>
      <c r="B196" s="27" t="s">
        <v>434</v>
      </c>
      <c r="C196" s="30">
        <v>20</v>
      </c>
      <c r="D196" s="27" t="s">
        <v>149</v>
      </c>
      <c r="E196" s="442"/>
      <c r="F196" s="442"/>
      <c r="G196" s="33">
        <v>356</v>
      </c>
      <c r="H196" s="33">
        <f t="shared" si="23"/>
        <v>7120</v>
      </c>
      <c r="I196" s="33"/>
      <c r="J196" s="33"/>
      <c r="K196" s="28">
        <f t="shared" si="26"/>
        <v>356</v>
      </c>
      <c r="L196" s="26">
        <f t="shared" si="24"/>
        <v>7120</v>
      </c>
      <c r="M196" s="53" t="s">
        <v>30</v>
      </c>
      <c r="N196" s="447">
        <f t="shared" si="25"/>
        <v>0</v>
      </c>
      <c r="O196" s="54"/>
      <c r="P196" s="53"/>
      <c r="Q196" s="107"/>
      <c r="R196" s="108"/>
      <c r="S196" s="108"/>
      <c r="T196" s="108"/>
      <c r="U196" s="108"/>
      <c r="V196" s="108"/>
      <c r="W196" s="108"/>
      <c r="X196" s="108"/>
      <c r="Y196" s="108"/>
      <c r="Z196" s="108"/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  <c r="AN196" s="108"/>
      <c r="AO196" s="108"/>
      <c r="AP196" s="108"/>
      <c r="AQ196" s="108"/>
      <c r="AR196" s="108"/>
      <c r="AS196" s="108"/>
      <c r="AT196" s="108"/>
      <c r="AU196" s="108"/>
      <c r="AV196" s="108"/>
      <c r="AW196" s="108"/>
      <c r="AX196" s="108"/>
      <c r="AY196" s="108"/>
      <c r="AZ196" s="108"/>
      <c r="BA196" s="108"/>
      <c r="BB196" s="108"/>
      <c r="BC196" s="108"/>
      <c r="BD196" s="108"/>
      <c r="BE196" s="108"/>
      <c r="BF196" s="108"/>
      <c r="BG196" s="108"/>
      <c r="BH196" s="108"/>
      <c r="BI196" s="108"/>
      <c r="BJ196" s="108"/>
      <c r="BK196" s="108"/>
      <c r="BL196" s="108"/>
      <c r="BM196" s="108"/>
      <c r="BN196" s="108"/>
      <c r="BO196" s="108"/>
      <c r="BP196" s="108"/>
      <c r="BQ196" s="108"/>
      <c r="BR196" s="108"/>
      <c r="BS196" s="108"/>
      <c r="BT196" s="108"/>
      <c r="BU196" s="108"/>
      <c r="BV196" s="108"/>
      <c r="BW196" s="108"/>
      <c r="BX196" s="108"/>
      <c r="BY196" s="108"/>
      <c r="BZ196" s="108"/>
      <c r="CA196" s="108"/>
      <c r="CB196" s="108"/>
      <c r="CC196" s="108"/>
      <c r="CD196" s="108"/>
      <c r="CE196" s="108"/>
      <c r="CF196" s="108"/>
      <c r="CG196" s="108"/>
      <c r="CH196" s="108"/>
      <c r="CI196" s="108"/>
      <c r="CJ196" s="108"/>
      <c r="CK196" s="108"/>
      <c r="CL196" s="108"/>
      <c r="CM196" s="108"/>
      <c r="CN196" s="108"/>
      <c r="CO196" s="108"/>
      <c r="CP196" s="108"/>
      <c r="CQ196" s="108"/>
      <c r="CR196" s="108"/>
      <c r="CS196" s="108"/>
      <c r="CT196" s="108"/>
      <c r="CU196" s="108"/>
      <c r="CV196" s="108"/>
      <c r="CW196" s="108"/>
      <c r="CX196" s="108"/>
      <c r="CY196" s="108"/>
      <c r="CZ196" s="108"/>
      <c r="DA196" s="108"/>
      <c r="DB196" s="108"/>
      <c r="DC196" s="108"/>
      <c r="DD196" s="108"/>
      <c r="DE196" s="108"/>
      <c r="DF196" s="108"/>
      <c r="DG196" s="108"/>
      <c r="DH196" s="108"/>
      <c r="DI196" s="108"/>
      <c r="DJ196" s="108"/>
      <c r="DK196" s="108"/>
      <c r="DL196" s="108"/>
      <c r="DM196" s="108"/>
      <c r="DN196" s="108"/>
      <c r="DO196" s="108"/>
      <c r="DP196" s="108"/>
      <c r="DQ196" s="108"/>
      <c r="DR196" s="108"/>
      <c r="DS196" s="108"/>
      <c r="DT196" s="108"/>
      <c r="DU196" s="108"/>
      <c r="DV196" s="108"/>
      <c r="DW196" s="108"/>
      <c r="DX196" s="108"/>
      <c r="DY196" s="108"/>
      <c r="DZ196" s="108"/>
      <c r="EA196" s="108"/>
      <c r="EB196" s="108"/>
      <c r="EC196" s="108"/>
      <c r="ED196" s="108"/>
      <c r="EE196" s="108"/>
      <c r="EF196" s="108"/>
      <c r="EG196" s="108"/>
      <c r="EH196" s="108"/>
      <c r="EI196" s="108"/>
      <c r="EJ196" s="108"/>
      <c r="EK196" s="108"/>
      <c r="EL196" s="108"/>
      <c r="EM196" s="108"/>
      <c r="EN196" s="108"/>
      <c r="EO196" s="108"/>
      <c r="EP196" s="108"/>
      <c r="EQ196" s="108"/>
      <c r="ER196" s="108"/>
      <c r="ES196" s="108"/>
      <c r="ET196" s="108"/>
      <c r="EU196" s="108"/>
      <c r="EV196" s="108"/>
      <c r="EW196" s="108"/>
      <c r="EX196" s="108"/>
      <c r="EY196" s="108"/>
      <c r="EZ196" s="108"/>
      <c r="FA196" s="108"/>
      <c r="FB196" s="108"/>
      <c r="FC196" s="108"/>
      <c r="FD196" s="108"/>
      <c r="FE196" s="108"/>
      <c r="FF196" s="108"/>
      <c r="FG196" s="108"/>
      <c r="FH196" s="108"/>
      <c r="FI196" s="108"/>
      <c r="FJ196" s="108"/>
      <c r="FK196" s="108"/>
      <c r="FL196" s="108"/>
      <c r="FM196" s="108"/>
      <c r="FN196" s="108"/>
      <c r="FO196" s="108"/>
      <c r="FP196" s="108"/>
      <c r="FQ196" s="108"/>
      <c r="FR196" s="108"/>
      <c r="FS196" s="108"/>
      <c r="FT196" s="108"/>
      <c r="FU196" s="108"/>
      <c r="FV196" s="108"/>
      <c r="FW196" s="108"/>
      <c r="FX196" s="108"/>
      <c r="FY196" s="108"/>
      <c r="FZ196" s="108"/>
      <c r="GA196" s="108"/>
      <c r="GB196" s="108"/>
      <c r="GC196" s="108"/>
      <c r="GD196" s="108"/>
      <c r="GE196" s="108"/>
      <c r="GF196" s="108"/>
      <c r="GG196" s="108"/>
      <c r="GH196" s="108"/>
      <c r="GI196" s="108"/>
      <c r="GJ196" s="108"/>
      <c r="GK196" s="108"/>
      <c r="GL196" s="108"/>
      <c r="GM196" s="108"/>
      <c r="GN196" s="108"/>
      <c r="GO196" s="108"/>
      <c r="GP196" s="108"/>
      <c r="GQ196" s="108"/>
      <c r="GR196" s="108"/>
      <c r="GS196" s="108"/>
      <c r="GT196" s="108"/>
      <c r="GU196" s="108"/>
      <c r="GV196" s="108"/>
      <c r="GW196" s="108"/>
      <c r="GX196" s="108"/>
      <c r="GY196" s="108"/>
      <c r="GZ196" s="108"/>
      <c r="HA196" s="108"/>
      <c r="HB196" s="108"/>
      <c r="HC196" s="108"/>
      <c r="HD196" s="108"/>
      <c r="HE196" s="108"/>
      <c r="HF196" s="108"/>
      <c r="HG196" s="108"/>
      <c r="HH196" s="108"/>
      <c r="HI196" s="108"/>
      <c r="HJ196" s="108"/>
      <c r="HK196" s="108"/>
      <c r="HL196" s="108"/>
      <c r="HM196" s="108"/>
      <c r="HN196" s="108"/>
      <c r="HO196" s="108"/>
      <c r="HP196" s="108"/>
      <c r="HQ196" s="108"/>
      <c r="HR196" s="108"/>
      <c r="HS196" s="108"/>
      <c r="HT196" s="108"/>
      <c r="HU196" s="108"/>
      <c r="HV196" s="108"/>
      <c r="HW196" s="108"/>
      <c r="HX196" s="108"/>
      <c r="HY196" s="108"/>
      <c r="HZ196" s="108"/>
      <c r="IA196" s="108"/>
      <c r="IB196" s="108"/>
      <c r="IC196" s="108"/>
      <c r="ID196" s="108"/>
      <c r="IE196" s="108"/>
      <c r="IF196" s="108"/>
      <c r="IG196" s="108"/>
      <c r="IH196" s="108"/>
      <c r="II196" s="108"/>
      <c r="IJ196" s="108"/>
      <c r="IK196" s="108"/>
      <c r="IL196" s="108"/>
      <c r="IM196" s="108"/>
      <c r="IN196" s="108"/>
      <c r="IO196" s="108"/>
      <c r="IP196" s="108"/>
      <c r="IQ196" s="108"/>
      <c r="IR196" s="108"/>
      <c r="IS196" s="108"/>
      <c r="IT196" s="108"/>
      <c r="IU196" s="108"/>
      <c r="IV196" s="108"/>
      <c r="IW196" s="108"/>
      <c r="IX196" s="108"/>
      <c r="IY196" s="108"/>
    </row>
    <row r="197" spans="1:259" s="134" customFormat="1" ht="20.100000000000001" customHeight="1">
      <c r="A197" s="42" t="s">
        <v>417</v>
      </c>
      <c r="B197" s="27" t="s">
        <v>435</v>
      </c>
      <c r="C197" s="30">
        <v>110</v>
      </c>
      <c r="D197" s="27" t="s">
        <v>436</v>
      </c>
      <c r="E197" s="442"/>
      <c r="F197" s="442"/>
      <c r="G197" s="33">
        <v>713</v>
      </c>
      <c r="H197" s="33">
        <f t="shared" si="23"/>
        <v>78430</v>
      </c>
      <c r="I197" s="33"/>
      <c r="J197" s="33"/>
      <c r="K197" s="28">
        <f t="shared" si="26"/>
        <v>713</v>
      </c>
      <c r="L197" s="26">
        <f t="shared" si="24"/>
        <v>78430</v>
      </c>
      <c r="M197" s="53" t="s">
        <v>30</v>
      </c>
      <c r="N197" s="447">
        <f t="shared" si="25"/>
        <v>2.9999999999999997E-4</v>
      </c>
      <c r="O197" s="54"/>
      <c r="P197" s="53"/>
      <c r="Q197" s="107"/>
      <c r="R197" s="133"/>
      <c r="S197" s="133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3"/>
      <c r="AF197" s="133"/>
      <c r="AG197" s="133"/>
      <c r="AH197" s="133"/>
      <c r="AI197" s="133"/>
      <c r="AJ197" s="133"/>
      <c r="AK197" s="133"/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133"/>
      <c r="AX197" s="133"/>
      <c r="AY197" s="133"/>
      <c r="AZ197" s="133"/>
      <c r="BA197" s="133"/>
      <c r="BB197" s="133"/>
      <c r="BC197" s="133"/>
      <c r="BD197" s="133"/>
      <c r="BE197" s="133"/>
      <c r="BF197" s="133"/>
      <c r="BG197" s="133"/>
      <c r="BH197" s="133"/>
      <c r="BI197" s="133"/>
      <c r="BJ197" s="133"/>
      <c r="BK197" s="133"/>
      <c r="BL197" s="133"/>
      <c r="BM197" s="133"/>
      <c r="BN197" s="133"/>
      <c r="BO197" s="133"/>
      <c r="BP197" s="133"/>
      <c r="BQ197" s="133"/>
      <c r="BR197" s="133"/>
      <c r="BS197" s="133"/>
      <c r="BT197" s="133"/>
      <c r="BU197" s="133"/>
      <c r="BV197" s="133"/>
      <c r="BW197" s="133"/>
      <c r="BX197" s="133"/>
      <c r="BY197" s="133"/>
      <c r="BZ197" s="133"/>
      <c r="CA197" s="133"/>
      <c r="CB197" s="133"/>
      <c r="CC197" s="133"/>
      <c r="CD197" s="133"/>
      <c r="CE197" s="133"/>
      <c r="CF197" s="133"/>
      <c r="CG197" s="133"/>
      <c r="CH197" s="133"/>
      <c r="CI197" s="133"/>
      <c r="CJ197" s="133"/>
      <c r="CK197" s="133"/>
      <c r="CL197" s="133"/>
      <c r="CM197" s="133"/>
      <c r="CN197" s="133"/>
      <c r="CO197" s="133"/>
      <c r="CP197" s="133"/>
      <c r="CQ197" s="133"/>
      <c r="CR197" s="133"/>
      <c r="CS197" s="133"/>
      <c r="CT197" s="133"/>
      <c r="CU197" s="133"/>
      <c r="CV197" s="133"/>
      <c r="CW197" s="133"/>
      <c r="CX197" s="133"/>
      <c r="CY197" s="133"/>
      <c r="CZ197" s="133"/>
      <c r="DA197" s="133"/>
      <c r="DB197" s="133"/>
      <c r="DC197" s="133"/>
      <c r="DD197" s="133"/>
      <c r="DE197" s="133"/>
      <c r="DF197" s="133"/>
      <c r="DG197" s="133"/>
      <c r="DH197" s="133"/>
      <c r="DI197" s="133"/>
      <c r="DJ197" s="133"/>
      <c r="DK197" s="133"/>
      <c r="DL197" s="133"/>
      <c r="DM197" s="133"/>
      <c r="DN197" s="133"/>
      <c r="DO197" s="133"/>
      <c r="DP197" s="133"/>
      <c r="DQ197" s="133"/>
      <c r="DR197" s="133"/>
      <c r="DS197" s="133"/>
      <c r="DT197" s="133"/>
      <c r="DU197" s="133"/>
      <c r="DV197" s="133"/>
      <c r="DW197" s="133"/>
      <c r="DX197" s="133"/>
      <c r="DY197" s="133"/>
      <c r="DZ197" s="133"/>
      <c r="EA197" s="133"/>
      <c r="EB197" s="133"/>
      <c r="EC197" s="133"/>
      <c r="ED197" s="133"/>
      <c r="EE197" s="133"/>
      <c r="EF197" s="133"/>
      <c r="EG197" s="133"/>
      <c r="EH197" s="133"/>
      <c r="EI197" s="133"/>
      <c r="EJ197" s="133"/>
      <c r="EK197" s="133"/>
      <c r="EL197" s="133"/>
      <c r="EM197" s="133"/>
      <c r="EN197" s="133"/>
      <c r="EO197" s="133"/>
      <c r="EP197" s="133"/>
      <c r="EQ197" s="133"/>
      <c r="ER197" s="133"/>
      <c r="ES197" s="133"/>
      <c r="ET197" s="133"/>
      <c r="EU197" s="133"/>
      <c r="EV197" s="133"/>
      <c r="EW197" s="133"/>
      <c r="EX197" s="133"/>
      <c r="EY197" s="133"/>
      <c r="EZ197" s="133"/>
      <c r="FA197" s="133"/>
      <c r="FB197" s="133"/>
      <c r="FC197" s="133"/>
      <c r="FD197" s="133"/>
      <c r="FE197" s="133"/>
      <c r="FF197" s="133"/>
      <c r="FG197" s="133"/>
      <c r="FH197" s="133"/>
      <c r="FI197" s="133"/>
      <c r="FJ197" s="133"/>
      <c r="FK197" s="133"/>
      <c r="FL197" s="133"/>
      <c r="FM197" s="133"/>
      <c r="FN197" s="133"/>
      <c r="FO197" s="133"/>
      <c r="FP197" s="133"/>
      <c r="FQ197" s="133"/>
      <c r="FR197" s="133"/>
      <c r="FS197" s="133"/>
      <c r="FT197" s="133"/>
      <c r="FU197" s="133"/>
      <c r="FV197" s="133"/>
      <c r="FW197" s="133"/>
      <c r="FX197" s="133"/>
      <c r="FY197" s="133"/>
      <c r="FZ197" s="133"/>
      <c r="GA197" s="133"/>
      <c r="GB197" s="133"/>
      <c r="GC197" s="133"/>
      <c r="GD197" s="133"/>
      <c r="GE197" s="133"/>
      <c r="GF197" s="133"/>
      <c r="GG197" s="133"/>
      <c r="GH197" s="133"/>
      <c r="GI197" s="133"/>
      <c r="GJ197" s="133"/>
      <c r="GK197" s="133"/>
      <c r="GL197" s="133"/>
      <c r="GM197" s="133"/>
      <c r="GN197" s="133"/>
      <c r="GO197" s="133"/>
      <c r="GP197" s="133"/>
      <c r="GQ197" s="133"/>
      <c r="GR197" s="133"/>
      <c r="GS197" s="133"/>
      <c r="GT197" s="133"/>
      <c r="GU197" s="133"/>
      <c r="GV197" s="133"/>
      <c r="GW197" s="133"/>
      <c r="GX197" s="133"/>
      <c r="GY197" s="133"/>
      <c r="GZ197" s="133"/>
      <c r="HA197" s="133"/>
      <c r="HB197" s="133"/>
      <c r="HC197" s="133"/>
      <c r="HD197" s="133"/>
      <c r="HE197" s="133"/>
      <c r="HF197" s="133"/>
      <c r="HG197" s="133"/>
      <c r="HH197" s="133"/>
      <c r="HI197" s="133"/>
      <c r="HJ197" s="133"/>
      <c r="HK197" s="133"/>
      <c r="HL197" s="133"/>
      <c r="HM197" s="133"/>
      <c r="HN197" s="133"/>
      <c r="HO197" s="133"/>
      <c r="HP197" s="133"/>
      <c r="HQ197" s="133"/>
      <c r="HR197" s="133"/>
      <c r="HS197" s="133"/>
      <c r="HT197" s="133"/>
      <c r="HU197" s="133"/>
      <c r="HV197" s="133"/>
      <c r="HW197" s="133"/>
      <c r="HX197" s="133"/>
      <c r="HY197" s="133"/>
      <c r="HZ197" s="133"/>
      <c r="IA197" s="133"/>
      <c r="IB197" s="133"/>
      <c r="IC197" s="133"/>
      <c r="ID197" s="133"/>
      <c r="IE197" s="133"/>
      <c r="IF197" s="133"/>
      <c r="IG197" s="133"/>
      <c r="IH197" s="133"/>
      <c r="II197" s="133"/>
      <c r="IJ197" s="133"/>
      <c r="IK197" s="133"/>
      <c r="IL197" s="133"/>
      <c r="IM197" s="133"/>
      <c r="IN197" s="133"/>
      <c r="IO197" s="133"/>
      <c r="IP197" s="133"/>
      <c r="IQ197" s="133"/>
      <c r="IR197" s="133"/>
      <c r="IS197" s="133"/>
      <c r="IT197" s="133"/>
      <c r="IU197" s="133"/>
      <c r="IV197" s="133"/>
      <c r="IW197" s="133"/>
      <c r="IX197" s="133"/>
      <c r="IY197" s="133"/>
    </row>
    <row r="198" spans="1:259" s="134" customFormat="1" ht="20.100000000000001" customHeight="1">
      <c r="A198" s="42" t="s">
        <v>152</v>
      </c>
      <c r="B198" s="27" t="s">
        <v>157</v>
      </c>
      <c r="C198" s="30">
        <v>110</v>
      </c>
      <c r="D198" s="27" t="s">
        <v>420</v>
      </c>
      <c r="E198" s="442"/>
      <c r="F198" s="442"/>
      <c r="G198" s="33">
        <v>356</v>
      </c>
      <c r="H198" s="33">
        <f t="shared" si="23"/>
        <v>39160</v>
      </c>
      <c r="I198" s="33"/>
      <c r="J198" s="33"/>
      <c r="K198" s="28">
        <f t="shared" si="26"/>
        <v>356</v>
      </c>
      <c r="L198" s="26">
        <f t="shared" si="24"/>
        <v>39160</v>
      </c>
      <c r="M198" s="53" t="s">
        <v>30</v>
      </c>
      <c r="N198" s="447">
        <f t="shared" si="25"/>
        <v>2.0000000000000001E-4</v>
      </c>
      <c r="O198" s="54"/>
      <c r="P198" s="53"/>
      <c r="Q198" s="107"/>
      <c r="R198" s="133"/>
      <c r="S198" s="133"/>
      <c r="T198" s="133"/>
      <c r="U198" s="133"/>
      <c r="V198" s="133"/>
      <c r="W198" s="133"/>
      <c r="X198" s="133"/>
      <c r="Y198" s="133"/>
      <c r="Z198" s="133"/>
      <c r="AA198" s="133"/>
      <c r="AB198" s="133"/>
      <c r="AC198" s="133"/>
      <c r="AD198" s="133"/>
      <c r="AE198" s="133"/>
      <c r="AF198" s="133"/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133"/>
      <c r="AX198" s="133"/>
      <c r="AY198" s="133"/>
      <c r="AZ198" s="133"/>
      <c r="BA198" s="133"/>
      <c r="BB198" s="133"/>
      <c r="BC198" s="133"/>
      <c r="BD198" s="133"/>
      <c r="BE198" s="133"/>
      <c r="BF198" s="133"/>
      <c r="BG198" s="133"/>
      <c r="BH198" s="133"/>
      <c r="BI198" s="133"/>
      <c r="BJ198" s="133"/>
      <c r="BK198" s="133"/>
      <c r="BL198" s="133"/>
      <c r="BM198" s="133"/>
      <c r="BN198" s="133"/>
      <c r="BO198" s="133"/>
      <c r="BP198" s="133"/>
      <c r="BQ198" s="133"/>
      <c r="BR198" s="133"/>
      <c r="BS198" s="133"/>
      <c r="BT198" s="133"/>
      <c r="BU198" s="133"/>
      <c r="BV198" s="133"/>
      <c r="BW198" s="133"/>
      <c r="BX198" s="133"/>
      <c r="BY198" s="133"/>
      <c r="BZ198" s="133"/>
      <c r="CA198" s="133"/>
      <c r="CB198" s="133"/>
      <c r="CC198" s="133"/>
      <c r="CD198" s="133"/>
      <c r="CE198" s="133"/>
      <c r="CF198" s="133"/>
      <c r="CG198" s="133"/>
      <c r="CH198" s="133"/>
      <c r="CI198" s="133"/>
      <c r="CJ198" s="133"/>
      <c r="CK198" s="133"/>
      <c r="CL198" s="133"/>
      <c r="CM198" s="133"/>
      <c r="CN198" s="133"/>
      <c r="CO198" s="133"/>
      <c r="CP198" s="133"/>
      <c r="CQ198" s="133"/>
      <c r="CR198" s="133"/>
      <c r="CS198" s="133"/>
      <c r="CT198" s="133"/>
      <c r="CU198" s="133"/>
      <c r="CV198" s="133"/>
      <c r="CW198" s="133"/>
      <c r="CX198" s="133"/>
      <c r="CY198" s="133"/>
      <c r="CZ198" s="133"/>
      <c r="DA198" s="133"/>
      <c r="DB198" s="133"/>
      <c r="DC198" s="133"/>
      <c r="DD198" s="133"/>
      <c r="DE198" s="133"/>
      <c r="DF198" s="133"/>
      <c r="DG198" s="133"/>
      <c r="DH198" s="133"/>
      <c r="DI198" s="133"/>
      <c r="DJ198" s="133"/>
      <c r="DK198" s="133"/>
      <c r="DL198" s="133"/>
      <c r="DM198" s="133"/>
      <c r="DN198" s="133"/>
      <c r="DO198" s="133"/>
      <c r="DP198" s="133"/>
      <c r="DQ198" s="133"/>
      <c r="DR198" s="133"/>
      <c r="DS198" s="133"/>
      <c r="DT198" s="133"/>
      <c r="DU198" s="133"/>
      <c r="DV198" s="133"/>
      <c r="DW198" s="133"/>
      <c r="DX198" s="133"/>
      <c r="DY198" s="133"/>
      <c r="DZ198" s="133"/>
      <c r="EA198" s="133"/>
      <c r="EB198" s="133"/>
      <c r="EC198" s="133"/>
      <c r="ED198" s="133"/>
      <c r="EE198" s="133"/>
      <c r="EF198" s="133"/>
      <c r="EG198" s="133"/>
      <c r="EH198" s="133"/>
      <c r="EI198" s="133"/>
      <c r="EJ198" s="133"/>
      <c r="EK198" s="133"/>
      <c r="EL198" s="133"/>
      <c r="EM198" s="133"/>
      <c r="EN198" s="133"/>
      <c r="EO198" s="133"/>
      <c r="EP198" s="133"/>
      <c r="EQ198" s="133"/>
      <c r="ER198" s="133"/>
      <c r="ES198" s="133"/>
      <c r="ET198" s="133"/>
      <c r="EU198" s="133"/>
      <c r="EV198" s="133"/>
      <c r="EW198" s="133"/>
      <c r="EX198" s="133"/>
      <c r="EY198" s="133"/>
      <c r="EZ198" s="133"/>
      <c r="FA198" s="133"/>
      <c r="FB198" s="133"/>
      <c r="FC198" s="133"/>
      <c r="FD198" s="133"/>
      <c r="FE198" s="133"/>
      <c r="FF198" s="133"/>
      <c r="FG198" s="133"/>
      <c r="FH198" s="133"/>
      <c r="FI198" s="133"/>
      <c r="FJ198" s="133"/>
      <c r="FK198" s="133"/>
      <c r="FL198" s="133"/>
      <c r="FM198" s="133"/>
      <c r="FN198" s="133"/>
      <c r="FO198" s="133"/>
      <c r="FP198" s="133"/>
      <c r="FQ198" s="133"/>
      <c r="FR198" s="133"/>
      <c r="FS198" s="133"/>
      <c r="FT198" s="133"/>
      <c r="FU198" s="133"/>
      <c r="FV198" s="133"/>
      <c r="FW198" s="133"/>
      <c r="FX198" s="133"/>
      <c r="FY198" s="133"/>
      <c r="FZ198" s="133"/>
      <c r="GA198" s="133"/>
      <c r="GB198" s="133"/>
      <c r="GC198" s="133"/>
      <c r="GD198" s="133"/>
      <c r="GE198" s="133"/>
      <c r="GF198" s="133"/>
      <c r="GG198" s="133"/>
      <c r="GH198" s="133"/>
      <c r="GI198" s="133"/>
      <c r="GJ198" s="133"/>
      <c r="GK198" s="133"/>
      <c r="GL198" s="133"/>
      <c r="GM198" s="133"/>
      <c r="GN198" s="133"/>
      <c r="GO198" s="133"/>
      <c r="GP198" s="133"/>
      <c r="GQ198" s="133"/>
      <c r="GR198" s="133"/>
      <c r="GS198" s="133"/>
      <c r="GT198" s="133"/>
      <c r="GU198" s="133"/>
      <c r="GV198" s="133"/>
      <c r="GW198" s="133"/>
      <c r="GX198" s="133"/>
      <c r="GY198" s="133"/>
      <c r="GZ198" s="133"/>
      <c r="HA198" s="133"/>
      <c r="HB198" s="133"/>
      <c r="HC198" s="133"/>
      <c r="HD198" s="133"/>
      <c r="HE198" s="133"/>
      <c r="HF198" s="133"/>
      <c r="HG198" s="133"/>
      <c r="HH198" s="133"/>
      <c r="HI198" s="133"/>
      <c r="HJ198" s="133"/>
      <c r="HK198" s="133"/>
      <c r="HL198" s="133"/>
      <c r="HM198" s="133"/>
      <c r="HN198" s="133"/>
      <c r="HO198" s="133"/>
      <c r="HP198" s="133"/>
      <c r="HQ198" s="133"/>
      <c r="HR198" s="133"/>
      <c r="HS198" s="133"/>
      <c r="HT198" s="133"/>
      <c r="HU198" s="133"/>
      <c r="HV198" s="133"/>
      <c r="HW198" s="133"/>
      <c r="HX198" s="133"/>
      <c r="HY198" s="133"/>
      <c r="HZ198" s="133"/>
      <c r="IA198" s="133"/>
      <c r="IB198" s="133"/>
      <c r="IC198" s="133"/>
      <c r="ID198" s="133"/>
      <c r="IE198" s="133"/>
      <c r="IF198" s="133"/>
      <c r="IG198" s="133"/>
      <c r="IH198" s="133"/>
      <c r="II198" s="133"/>
      <c r="IJ198" s="133"/>
      <c r="IK198" s="133"/>
      <c r="IL198" s="133"/>
      <c r="IM198" s="133"/>
      <c r="IN198" s="133"/>
      <c r="IO198" s="133"/>
      <c r="IP198" s="133"/>
      <c r="IQ198" s="133"/>
      <c r="IR198" s="133"/>
      <c r="IS198" s="133"/>
      <c r="IT198" s="133"/>
      <c r="IU198" s="133"/>
      <c r="IV198" s="133"/>
      <c r="IW198" s="133"/>
      <c r="IX198" s="133"/>
      <c r="IY198" s="133"/>
    </row>
    <row r="199" spans="1:259" s="134" customFormat="1" ht="20.100000000000001" customHeight="1">
      <c r="A199" s="42" t="s">
        <v>430</v>
      </c>
      <c r="B199" s="27" t="s">
        <v>437</v>
      </c>
      <c r="C199" s="30">
        <v>700</v>
      </c>
      <c r="D199" s="27" t="s">
        <v>149</v>
      </c>
      <c r="E199" s="442"/>
      <c r="F199" s="442"/>
      <c r="G199" s="33">
        <v>713</v>
      </c>
      <c r="H199" s="33">
        <f t="shared" si="23"/>
        <v>499100</v>
      </c>
      <c r="I199" s="33"/>
      <c r="J199" s="33"/>
      <c r="K199" s="28">
        <f t="shared" si="26"/>
        <v>713</v>
      </c>
      <c r="L199" s="26">
        <f t="shared" si="24"/>
        <v>499100</v>
      </c>
      <c r="M199" s="53" t="s">
        <v>30</v>
      </c>
      <c r="N199" s="447">
        <f t="shared" si="25"/>
        <v>2E-3</v>
      </c>
      <c r="O199" s="54"/>
      <c r="P199" s="53"/>
      <c r="Q199" s="107"/>
      <c r="R199" s="133"/>
      <c r="S199" s="133"/>
      <c r="T199" s="133"/>
      <c r="U199" s="133"/>
      <c r="V199" s="133"/>
      <c r="W199" s="133"/>
      <c r="X199" s="133"/>
      <c r="Y199" s="133"/>
      <c r="Z199" s="133"/>
      <c r="AA199" s="133"/>
      <c r="AB199" s="133"/>
      <c r="AC199" s="133"/>
      <c r="AD199" s="133"/>
      <c r="AE199" s="133"/>
      <c r="AF199" s="133"/>
      <c r="AG199" s="133"/>
      <c r="AH199" s="133"/>
      <c r="AI199" s="133"/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133"/>
      <c r="AX199" s="133"/>
      <c r="AY199" s="133"/>
      <c r="AZ199" s="133"/>
      <c r="BA199" s="133"/>
      <c r="BB199" s="133"/>
      <c r="BC199" s="133"/>
      <c r="BD199" s="133"/>
      <c r="BE199" s="133"/>
      <c r="BF199" s="133"/>
      <c r="BG199" s="133"/>
      <c r="BH199" s="133"/>
      <c r="BI199" s="133"/>
      <c r="BJ199" s="133"/>
      <c r="BK199" s="133"/>
      <c r="BL199" s="133"/>
      <c r="BM199" s="133"/>
      <c r="BN199" s="133"/>
      <c r="BO199" s="133"/>
      <c r="BP199" s="133"/>
      <c r="BQ199" s="133"/>
      <c r="BR199" s="133"/>
      <c r="BS199" s="133"/>
      <c r="BT199" s="133"/>
      <c r="BU199" s="133"/>
      <c r="BV199" s="133"/>
      <c r="BW199" s="133"/>
      <c r="BX199" s="133"/>
      <c r="BY199" s="133"/>
      <c r="BZ199" s="133"/>
      <c r="CA199" s="133"/>
      <c r="CB199" s="133"/>
      <c r="CC199" s="133"/>
      <c r="CD199" s="133"/>
      <c r="CE199" s="133"/>
      <c r="CF199" s="133"/>
      <c r="CG199" s="133"/>
      <c r="CH199" s="133"/>
      <c r="CI199" s="133"/>
      <c r="CJ199" s="133"/>
      <c r="CK199" s="133"/>
      <c r="CL199" s="133"/>
      <c r="CM199" s="133"/>
      <c r="CN199" s="133"/>
      <c r="CO199" s="133"/>
      <c r="CP199" s="133"/>
      <c r="CQ199" s="133"/>
      <c r="CR199" s="133"/>
      <c r="CS199" s="133"/>
      <c r="CT199" s="133"/>
      <c r="CU199" s="133"/>
      <c r="CV199" s="133"/>
      <c r="CW199" s="133"/>
      <c r="CX199" s="133"/>
      <c r="CY199" s="133"/>
      <c r="CZ199" s="133"/>
      <c r="DA199" s="133"/>
      <c r="DB199" s="133"/>
      <c r="DC199" s="133"/>
      <c r="DD199" s="133"/>
      <c r="DE199" s="133"/>
      <c r="DF199" s="133"/>
      <c r="DG199" s="133"/>
      <c r="DH199" s="133"/>
      <c r="DI199" s="133"/>
      <c r="DJ199" s="133"/>
      <c r="DK199" s="133"/>
      <c r="DL199" s="133"/>
      <c r="DM199" s="133"/>
      <c r="DN199" s="133"/>
      <c r="DO199" s="133"/>
      <c r="DP199" s="133"/>
      <c r="DQ199" s="133"/>
      <c r="DR199" s="133"/>
      <c r="DS199" s="133"/>
      <c r="DT199" s="133"/>
      <c r="DU199" s="133"/>
      <c r="DV199" s="133"/>
      <c r="DW199" s="133"/>
      <c r="DX199" s="133"/>
      <c r="DY199" s="133"/>
      <c r="DZ199" s="133"/>
      <c r="EA199" s="133"/>
      <c r="EB199" s="133"/>
      <c r="EC199" s="133"/>
      <c r="ED199" s="133"/>
      <c r="EE199" s="133"/>
      <c r="EF199" s="133"/>
      <c r="EG199" s="133"/>
      <c r="EH199" s="133"/>
      <c r="EI199" s="133"/>
      <c r="EJ199" s="133"/>
      <c r="EK199" s="133"/>
      <c r="EL199" s="133"/>
      <c r="EM199" s="133"/>
      <c r="EN199" s="133"/>
      <c r="EO199" s="133"/>
      <c r="EP199" s="133"/>
      <c r="EQ199" s="133"/>
      <c r="ER199" s="133"/>
      <c r="ES199" s="133"/>
      <c r="ET199" s="133"/>
      <c r="EU199" s="133"/>
      <c r="EV199" s="133"/>
      <c r="EW199" s="133"/>
      <c r="EX199" s="133"/>
      <c r="EY199" s="133"/>
      <c r="EZ199" s="133"/>
      <c r="FA199" s="133"/>
      <c r="FB199" s="133"/>
      <c r="FC199" s="133"/>
      <c r="FD199" s="133"/>
      <c r="FE199" s="133"/>
      <c r="FF199" s="133"/>
      <c r="FG199" s="133"/>
      <c r="FH199" s="133"/>
      <c r="FI199" s="133"/>
      <c r="FJ199" s="133"/>
      <c r="FK199" s="133"/>
      <c r="FL199" s="133"/>
      <c r="FM199" s="133"/>
      <c r="FN199" s="133"/>
      <c r="FO199" s="133"/>
      <c r="FP199" s="133"/>
      <c r="FQ199" s="133"/>
      <c r="FR199" s="133"/>
      <c r="FS199" s="133"/>
      <c r="FT199" s="133"/>
      <c r="FU199" s="133"/>
      <c r="FV199" s="133"/>
      <c r="FW199" s="133"/>
      <c r="FX199" s="133"/>
      <c r="FY199" s="133"/>
      <c r="FZ199" s="133"/>
      <c r="GA199" s="133"/>
      <c r="GB199" s="133"/>
      <c r="GC199" s="133"/>
      <c r="GD199" s="133"/>
      <c r="GE199" s="133"/>
      <c r="GF199" s="133"/>
      <c r="GG199" s="133"/>
      <c r="GH199" s="133"/>
      <c r="GI199" s="133"/>
      <c r="GJ199" s="133"/>
      <c r="GK199" s="133"/>
      <c r="GL199" s="133"/>
      <c r="GM199" s="133"/>
      <c r="GN199" s="133"/>
      <c r="GO199" s="133"/>
      <c r="GP199" s="133"/>
      <c r="GQ199" s="133"/>
      <c r="GR199" s="133"/>
      <c r="GS199" s="133"/>
      <c r="GT199" s="133"/>
      <c r="GU199" s="133"/>
      <c r="GV199" s="133"/>
      <c r="GW199" s="133"/>
      <c r="GX199" s="133"/>
      <c r="GY199" s="133"/>
      <c r="GZ199" s="133"/>
      <c r="HA199" s="133"/>
      <c r="HB199" s="133"/>
      <c r="HC199" s="133"/>
      <c r="HD199" s="133"/>
      <c r="HE199" s="133"/>
      <c r="HF199" s="133"/>
      <c r="HG199" s="133"/>
      <c r="HH199" s="133"/>
      <c r="HI199" s="133"/>
      <c r="HJ199" s="133"/>
      <c r="HK199" s="133"/>
      <c r="HL199" s="133"/>
      <c r="HM199" s="133"/>
      <c r="HN199" s="133"/>
      <c r="HO199" s="133"/>
      <c r="HP199" s="133"/>
      <c r="HQ199" s="133"/>
      <c r="HR199" s="133"/>
      <c r="HS199" s="133"/>
      <c r="HT199" s="133"/>
      <c r="HU199" s="133"/>
      <c r="HV199" s="133"/>
      <c r="HW199" s="133"/>
      <c r="HX199" s="133"/>
      <c r="HY199" s="133"/>
      <c r="HZ199" s="133"/>
      <c r="IA199" s="133"/>
      <c r="IB199" s="133"/>
      <c r="IC199" s="133"/>
      <c r="ID199" s="133"/>
      <c r="IE199" s="133"/>
      <c r="IF199" s="133"/>
      <c r="IG199" s="133"/>
      <c r="IH199" s="133"/>
      <c r="II199" s="133"/>
      <c r="IJ199" s="133"/>
      <c r="IK199" s="133"/>
      <c r="IL199" s="133"/>
      <c r="IM199" s="133"/>
      <c r="IN199" s="133"/>
      <c r="IO199" s="133"/>
      <c r="IP199" s="133"/>
      <c r="IQ199" s="133"/>
      <c r="IR199" s="133"/>
      <c r="IS199" s="133"/>
      <c r="IT199" s="133"/>
      <c r="IU199" s="133"/>
      <c r="IV199" s="133"/>
      <c r="IW199" s="133"/>
      <c r="IX199" s="133"/>
      <c r="IY199" s="133"/>
    </row>
    <row r="200" spans="1:259" s="134" customFormat="1" ht="20.100000000000001" customHeight="1">
      <c r="A200" s="42" t="s">
        <v>423</v>
      </c>
      <c r="B200" s="27" t="s">
        <v>438</v>
      </c>
      <c r="C200" s="30">
        <v>700</v>
      </c>
      <c r="D200" s="27" t="s">
        <v>436</v>
      </c>
      <c r="E200" s="442"/>
      <c r="F200" s="442"/>
      <c r="G200" s="33">
        <v>356</v>
      </c>
      <c r="H200" s="33">
        <f t="shared" si="23"/>
        <v>249200</v>
      </c>
      <c r="I200" s="33"/>
      <c r="J200" s="33"/>
      <c r="K200" s="28">
        <f t="shared" si="26"/>
        <v>356</v>
      </c>
      <c r="L200" s="26">
        <f t="shared" si="24"/>
        <v>249200</v>
      </c>
      <c r="M200" s="53" t="s">
        <v>30</v>
      </c>
      <c r="N200" s="447">
        <f t="shared" si="25"/>
        <v>1E-3</v>
      </c>
      <c r="O200" s="54"/>
      <c r="P200" s="53"/>
      <c r="Q200" s="107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3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133"/>
      <c r="AX200" s="133"/>
      <c r="AY200" s="133"/>
      <c r="AZ200" s="133"/>
      <c r="BA200" s="133"/>
      <c r="BB200" s="133"/>
      <c r="BC200" s="133"/>
      <c r="BD200" s="133"/>
      <c r="BE200" s="133"/>
      <c r="BF200" s="133"/>
      <c r="BG200" s="133"/>
      <c r="BH200" s="133"/>
      <c r="BI200" s="133"/>
      <c r="BJ200" s="133"/>
      <c r="BK200" s="133"/>
      <c r="BL200" s="133"/>
      <c r="BM200" s="133"/>
      <c r="BN200" s="133"/>
      <c r="BO200" s="133"/>
      <c r="BP200" s="133"/>
      <c r="BQ200" s="133"/>
      <c r="BR200" s="133"/>
      <c r="BS200" s="133"/>
      <c r="BT200" s="133"/>
      <c r="BU200" s="133"/>
      <c r="BV200" s="133"/>
      <c r="BW200" s="133"/>
      <c r="BX200" s="133"/>
      <c r="BY200" s="133"/>
      <c r="BZ200" s="133"/>
      <c r="CA200" s="133"/>
      <c r="CB200" s="133"/>
      <c r="CC200" s="133"/>
      <c r="CD200" s="133"/>
      <c r="CE200" s="133"/>
      <c r="CF200" s="133"/>
      <c r="CG200" s="133"/>
      <c r="CH200" s="133"/>
      <c r="CI200" s="133"/>
      <c r="CJ200" s="133"/>
      <c r="CK200" s="133"/>
      <c r="CL200" s="133"/>
      <c r="CM200" s="133"/>
      <c r="CN200" s="133"/>
      <c r="CO200" s="133"/>
      <c r="CP200" s="133"/>
      <c r="CQ200" s="133"/>
      <c r="CR200" s="133"/>
      <c r="CS200" s="133"/>
      <c r="CT200" s="133"/>
      <c r="CU200" s="133"/>
      <c r="CV200" s="133"/>
      <c r="CW200" s="133"/>
      <c r="CX200" s="133"/>
      <c r="CY200" s="133"/>
      <c r="CZ200" s="133"/>
      <c r="DA200" s="133"/>
      <c r="DB200" s="133"/>
      <c r="DC200" s="133"/>
      <c r="DD200" s="133"/>
      <c r="DE200" s="133"/>
      <c r="DF200" s="133"/>
      <c r="DG200" s="133"/>
      <c r="DH200" s="133"/>
      <c r="DI200" s="133"/>
      <c r="DJ200" s="133"/>
      <c r="DK200" s="133"/>
      <c r="DL200" s="133"/>
      <c r="DM200" s="133"/>
      <c r="DN200" s="133"/>
      <c r="DO200" s="133"/>
      <c r="DP200" s="133"/>
      <c r="DQ200" s="133"/>
      <c r="DR200" s="133"/>
      <c r="DS200" s="133"/>
      <c r="DT200" s="133"/>
      <c r="DU200" s="133"/>
      <c r="DV200" s="133"/>
      <c r="DW200" s="133"/>
      <c r="DX200" s="133"/>
      <c r="DY200" s="133"/>
      <c r="DZ200" s="133"/>
      <c r="EA200" s="133"/>
      <c r="EB200" s="133"/>
      <c r="EC200" s="133"/>
      <c r="ED200" s="133"/>
      <c r="EE200" s="133"/>
      <c r="EF200" s="133"/>
      <c r="EG200" s="133"/>
      <c r="EH200" s="133"/>
      <c r="EI200" s="133"/>
      <c r="EJ200" s="133"/>
      <c r="EK200" s="133"/>
      <c r="EL200" s="133"/>
      <c r="EM200" s="133"/>
      <c r="EN200" s="133"/>
      <c r="EO200" s="133"/>
      <c r="EP200" s="133"/>
      <c r="EQ200" s="133"/>
      <c r="ER200" s="133"/>
      <c r="ES200" s="133"/>
      <c r="ET200" s="133"/>
      <c r="EU200" s="133"/>
      <c r="EV200" s="133"/>
      <c r="EW200" s="133"/>
      <c r="EX200" s="133"/>
      <c r="EY200" s="133"/>
      <c r="EZ200" s="133"/>
      <c r="FA200" s="133"/>
      <c r="FB200" s="133"/>
      <c r="FC200" s="133"/>
      <c r="FD200" s="133"/>
      <c r="FE200" s="133"/>
      <c r="FF200" s="133"/>
      <c r="FG200" s="133"/>
      <c r="FH200" s="133"/>
      <c r="FI200" s="133"/>
      <c r="FJ200" s="133"/>
      <c r="FK200" s="133"/>
      <c r="FL200" s="133"/>
      <c r="FM200" s="133"/>
      <c r="FN200" s="133"/>
      <c r="FO200" s="133"/>
      <c r="FP200" s="133"/>
      <c r="FQ200" s="133"/>
      <c r="FR200" s="133"/>
      <c r="FS200" s="133"/>
      <c r="FT200" s="133"/>
      <c r="FU200" s="133"/>
      <c r="FV200" s="133"/>
      <c r="FW200" s="133"/>
      <c r="FX200" s="133"/>
      <c r="FY200" s="133"/>
      <c r="FZ200" s="133"/>
      <c r="GA200" s="133"/>
      <c r="GB200" s="133"/>
      <c r="GC200" s="133"/>
      <c r="GD200" s="133"/>
      <c r="GE200" s="133"/>
      <c r="GF200" s="133"/>
      <c r="GG200" s="133"/>
      <c r="GH200" s="133"/>
      <c r="GI200" s="133"/>
      <c r="GJ200" s="133"/>
      <c r="GK200" s="133"/>
      <c r="GL200" s="133"/>
      <c r="GM200" s="133"/>
      <c r="GN200" s="133"/>
      <c r="GO200" s="133"/>
      <c r="GP200" s="133"/>
      <c r="GQ200" s="133"/>
      <c r="GR200" s="133"/>
      <c r="GS200" s="133"/>
      <c r="GT200" s="133"/>
      <c r="GU200" s="133"/>
      <c r="GV200" s="133"/>
      <c r="GW200" s="133"/>
      <c r="GX200" s="133"/>
      <c r="GY200" s="133"/>
      <c r="GZ200" s="133"/>
      <c r="HA200" s="133"/>
      <c r="HB200" s="133"/>
      <c r="HC200" s="133"/>
      <c r="HD200" s="133"/>
      <c r="HE200" s="133"/>
      <c r="HF200" s="133"/>
      <c r="HG200" s="133"/>
      <c r="HH200" s="133"/>
      <c r="HI200" s="133"/>
      <c r="HJ200" s="133"/>
      <c r="HK200" s="133"/>
      <c r="HL200" s="133"/>
      <c r="HM200" s="133"/>
      <c r="HN200" s="133"/>
      <c r="HO200" s="133"/>
      <c r="HP200" s="133"/>
      <c r="HQ200" s="133"/>
      <c r="HR200" s="133"/>
      <c r="HS200" s="133"/>
      <c r="HT200" s="133"/>
      <c r="HU200" s="133"/>
      <c r="HV200" s="133"/>
      <c r="HW200" s="133"/>
      <c r="HX200" s="133"/>
      <c r="HY200" s="133"/>
      <c r="HZ200" s="133"/>
      <c r="IA200" s="133"/>
      <c r="IB200" s="133"/>
      <c r="IC200" s="133"/>
      <c r="ID200" s="133"/>
      <c r="IE200" s="133"/>
      <c r="IF200" s="133"/>
      <c r="IG200" s="133"/>
      <c r="IH200" s="133"/>
      <c r="II200" s="133"/>
      <c r="IJ200" s="133"/>
      <c r="IK200" s="133"/>
      <c r="IL200" s="133"/>
      <c r="IM200" s="133"/>
      <c r="IN200" s="133"/>
      <c r="IO200" s="133"/>
      <c r="IP200" s="133"/>
      <c r="IQ200" s="133"/>
      <c r="IR200" s="133"/>
      <c r="IS200" s="133"/>
      <c r="IT200" s="133"/>
      <c r="IU200" s="133"/>
      <c r="IV200" s="133"/>
      <c r="IW200" s="133"/>
      <c r="IX200" s="133"/>
      <c r="IY200" s="133"/>
    </row>
    <row r="201" spans="1:259" s="134" customFormat="1" ht="20.100000000000001" customHeight="1">
      <c r="A201" s="42" t="s">
        <v>159</v>
      </c>
      <c r="B201" s="27" t="s">
        <v>160</v>
      </c>
      <c r="C201" s="30">
        <v>1</v>
      </c>
      <c r="D201" s="27" t="s">
        <v>405</v>
      </c>
      <c r="E201" s="442"/>
      <c r="F201" s="442"/>
      <c r="G201" s="33">
        <v>129815</v>
      </c>
      <c r="H201" s="33">
        <f t="shared" si="23"/>
        <v>129815</v>
      </c>
      <c r="I201" s="33"/>
      <c r="J201" s="33"/>
      <c r="K201" s="28">
        <f t="shared" si="26"/>
        <v>129815</v>
      </c>
      <c r="L201" s="26">
        <f t="shared" si="24"/>
        <v>129815</v>
      </c>
      <c r="M201" s="53" t="s">
        <v>30</v>
      </c>
      <c r="N201" s="447">
        <f t="shared" si="25"/>
        <v>5.0000000000000001E-4</v>
      </c>
      <c r="O201" s="54"/>
      <c r="P201" s="53"/>
      <c r="Q201" s="107"/>
      <c r="R201" s="133"/>
      <c r="S201" s="133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3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133"/>
      <c r="AX201" s="133"/>
      <c r="AY201" s="133"/>
      <c r="AZ201" s="133"/>
      <c r="BA201" s="133"/>
      <c r="BB201" s="133"/>
      <c r="BC201" s="133"/>
      <c r="BD201" s="133"/>
      <c r="BE201" s="133"/>
      <c r="BF201" s="133"/>
      <c r="BG201" s="133"/>
      <c r="BH201" s="133"/>
      <c r="BI201" s="133"/>
      <c r="BJ201" s="133"/>
      <c r="BK201" s="133"/>
      <c r="BL201" s="133"/>
      <c r="BM201" s="133"/>
      <c r="BN201" s="133"/>
      <c r="BO201" s="133"/>
      <c r="BP201" s="133"/>
      <c r="BQ201" s="133"/>
      <c r="BR201" s="133"/>
      <c r="BS201" s="133"/>
      <c r="BT201" s="133"/>
      <c r="BU201" s="133"/>
      <c r="BV201" s="133"/>
      <c r="BW201" s="133"/>
      <c r="BX201" s="133"/>
      <c r="BY201" s="133"/>
      <c r="BZ201" s="133"/>
      <c r="CA201" s="133"/>
      <c r="CB201" s="133"/>
      <c r="CC201" s="133"/>
      <c r="CD201" s="133"/>
      <c r="CE201" s="133"/>
      <c r="CF201" s="133"/>
      <c r="CG201" s="133"/>
      <c r="CH201" s="133"/>
      <c r="CI201" s="133"/>
      <c r="CJ201" s="133"/>
      <c r="CK201" s="133"/>
      <c r="CL201" s="133"/>
      <c r="CM201" s="133"/>
      <c r="CN201" s="133"/>
      <c r="CO201" s="133"/>
      <c r="CP201" s="133"/>
      <c r="CQ201" s="133"/>
      <c r="CR201" s="133"/>
      <c r="CS201" s="133"/>
      <c r="CT201" s="133"/>
      <c r="CU201" s="133"/>
      <c r="CV201" s="133"/>
      <c r="CW201" s="133"/>
      <c r="CX201" s="133"/>
      <c r="CY201" s="133"/>
      <c r="CZ201" s="133"/>
      <c r="DA201" s="133"/>
      <c r="DB201" s="133"/>
      <c r="DC201" s="133"/>
      <c r="DD201" s="133"/>
      <c r="DE201" s="133"/>
      <c r="DF201" s="133"/>
      <c r="DG201" s="133"/>
      <c r="DH201" s="133"/>
      <c r="DI201" s="133"/>
      <c r="DJ201" s="133"/>
      <c r="DK201" s="133"/>
      <c r="DL201" s="133"/>
      <c r="DM201" s="133"/>
      <c r="DN201" s="133"/>
      <c r="DO201" s="133"/>
      <c r="DP201" s="133"/>
      <c r="DQ201" s="133"/>
      <c r="DR201" s="133"/>
      <c r="DS201" s="133"/>
      <c r="DT201" s="133"/>
      <c r="DU201" s="133"/>
      <c r="DV201" s="133"/>
      <c r="DW201" s="133"/>
      <c r="DX201" s="133"/>
      <c r="DY201" s="133"/>
      <c r="DZ201" s="133"/>
      <c r="EA201" s="133"/>
      <c r="EB201" s="133"/>
      <c r="EC201" s="133"/>
      <c r="ED201" s="133"/>
      <c r="EE201" s="133"/>
      <c r="EF201" s="133"/>
      <c r="EG201" s="133"/>
      <c r="EH201" s="133"/>
      <c r="EI201" s="133"/>
      <c r="EJ201" s="133"/>
      <c r="EK201" s="133"/>
      <c r="EL201" s="133"/>
      <c r="EM201" s="133"/>
      <c r="EN201" s="133"/>
      <c r="EO201" s="133"/>
      <c r="EP201" s="133"/>
      <c r="EQ201" s="133"/>
      <c r="ER201" s="133"/>
      <c r="ES201" s="133"/>
      <c r="ET201" s="133"/>
      <c r="EU201" s="133"/>
      <c r="EV201" s="133"/>
      <c r="EW201" s="133"/>
      <c r="EX201" s="133"/>
      <c r="EY201" s="133"/>
      <c r="EZ201" s="133"/>
      <c r="FA201" s="133"/>
      <c r="FB201" s="133"/>
      <c r="FC201" s="133"/>
      <c r="FD201" s="133"/>
      <c r="FE201" s="133"/>
      <c r="FF201" s="133"/>
      <c r="FG201" s="133"/>
      <c r="FH201" s="133"/>
      <c r="FI201" s="133"/>
      <c r="FJ201" s="133"/>
      <c r="FK201" s="133"/>
      <c r="FL201" s="133"/>
      <c r="FM201" s="133"/>
      <c r="FN201" s="133"/>
      <c r="FO201" s="133"/>
      <c r="FP201" s="133"/>
      <c r="FQ201" s="133"/>
      <c r="FR201" s="133"/>
      <c r="FS201" s="133"/>
      <c r="FT201" s="133"/>
      <c r="FU201" s="133"/>
      <c r="FV201" s="133"/>
      <c r="FW201" s="133"/>
      <c r="FX201" s="133"/>
      <c r="FY201" s="133"/>
      <c r="FZ201" s="133"/>
      <c r="GA201" s="133"/>
      <c r="GB201" s="133"/>
      <c r="GC201" s="133"/>
      <c r="GD201" s="133"/>
      <c r="GE201" s="133"/>
      <c r="GF201" s="133"/>
      <c r="GG201" s="133"/>
      <c r="GH201" s="133"/>
      <c r="GI201" s="133"/>
      <c r="GJ201" s="133"/>
      <c r="GK201" s="133"/>
      <c r="GL201" s="133"/>
      <c r="GM201" s="133"/>
      <c r="GN201" s="133"/>
      <c r="GO201" s="133"/>
      <c r="GP201" s="133"/>
      <c r="GQ201" s="133"/>
      <c r="GR201" s="133"/>
      <c r="GS201" s="133"/>
      <c r="GT201" s="133"/>
      <c r="GU201" s="133"/>
      <c r="GV201" s="133"/>
      <c r="GW201" s="133"/>
      <c r="GX201" s="133"/>
      <c r="GY201" s="133"/>
      <c r="GZ201" s="133"/>
      <c r="HA201" s="133"/>
      <c r="HB201" s="133"/>
      <c r="HC201" s="133"/>
      <c r="HD201" s="133"/>
      <c r="HE201" s="133"/>
      <c r="HF201" s="133"/>
      <c r="HG201" s="133"/>
      <c r="HH201" s="133"/>
      <c r="HI201" s="133"/>
      <c r="HJ201" s="133"/>
      <c r="HK201" s="133"/>
      <c r="HL201" s="133"/>
      <c r="HM201" s="133"/>
      <c r="HN201" s="133"/>
      <c r="HO201" s="133"/>
      <c r="HP201" s="133"/>
      <c r="HQ201" s="133"/>
      <c r="HR201" s="133"/>
      <c r="HS201" s="133"/>
      <c r="HT201" s="133"/>
      <c r="HU201" s="133"/>
      <c r="HV201" s="133"/>
      <c r="HW201" s="133"/>
      <c r="HX201" s="133"/>
      <c r="HY201" s="133"/>
      <c r="HZ201" s="133"/>
      <c r="IA201" s="133"/>
      <c r="IB201" s="133"/>
      <c r="IC201" s="133"/>
      <c r="ID201" s="133"/>
      <c r="IE201" s="133"/>
      <c r="IF201" s="133"/>
      <c r="IG201" s="133"/>
      <c r="IH201" s="133"/>
      <c r="II201" s="133"/>
      <c r="IJ201" s="133"/>
      <c r="IK201" s="133"/>
      <c r="IL201" s="133"/>
      <c r="IM201" s="133"/>
      <c r="IN201" s="133"/>
      <c r="IO201" s="133"/>
      <c r="IP201" s="133"/>
      <c r="IQ201" s="133"/>
      <c r="IR201" s="133"/>
      <c r="IS201" s="133"/>
      <c r="IT201" s="133"/>
      <c r="IU201" s="133"/>
      <c r="IV201" s="133"/>
      <c r="IW201" s="133"/>
      <c r="IX201" s="133"/>
      <c r="IY201" s="133"/>
    </row>
    <row r="202" spans="1:259" s="134" customFormat="1" ht="20.100000000000001" customHeight="1">
      <c r="A202" s="42" t="s">
        <v>439</v>
      </c>
      <c r="B202" s="27" t="s">
        <v>440</v>
      </c>
      <c r="C202" s="30">
        <v>15</v>
      </c>
      <c r="D202" s="27" t="s">
        <v>42</v>
      </c>
      <c r="E202" s="442"/>
      <c r="F202" s="442"/>
      <c r="G202" s="33">
        <v>54810</v>
      </c>
      <c r="H202" s="33">
        <f t="shared" si="23"/>
        <v>822150</v>
      </c>
      <c r="I202" s="33"/>
      <c r="J202" s="33"/>
      <c r="K202" s="28">
        <f t="shared" si="26"/>
        <v>54810</v>
      </c>
      <c r="L202" s="26">
        <f t="shared" si="24"/>
        <v>822150</v>
      </c>
      <c r="M202" s="53" t="s">
        <v>30</v>
      </c>
      <c r="N202" s="447">
        <f t="shared" si="25"/>
        <v>3.3E-3</v>
      </c>
      <c r="O202" s="54"/>
      <c r="P202" s="53"/>
      <c r="Q202" s="107"/>
      <c r="R202" s="133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3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/>
      <c r="AV202" s="133"/>
      <c r="AW202" s="133"/>
      <c r="AX202" s="133"/>
      <c r="AY202" s="133"/>
      <c r="AZ202" s="133"/>
      <c r="BA202" s="133"/>
      <c r="BB202" s="133"/>
      <c r="BC202" s="133"/>
      <c r="BD202" s="133"/>
      <c r="BE202" s="133"/>
      <c r="BF202" s="133"/>
      <c r="BG202" s="133"/>
      <c r="BH202" s="133"/>
      <c r="BI202" s="133"/>
      <c r="BJ202" s="133"/>
      <c r="BK202" s="133"/>
      <c r="BL202" s="133"/>
      <c r="BM202" s="133"/>
      <c r="BN202" s="133"/>
      <c r="BO202" s="133"/>
      <c r="BP202" s="133"/>
      <c r="BQ202" s="133"/>
      <c r="BR202" s="133"/>
      <c r="BS202" s="133"/>
      <c r="BT202" s="133"/>
      <c r="BU202" s="133"/>
      <c r="BV202" s="133"/>
      <c r="BW202" s="133"/>
      <c r="BX202" s="133"/>
      <c r="BY202" s="133"/>
      <c r="BZ202" s="133"/>
      <c r="CA202" s="133"/>
      <c r="CB202" s="133"/>
      <c r="CC202" s="133"/>
      <c r="CD202" s="133"/>
      <c r="CE202" s="133"/>
      <c r="CF202" s="133"/>
      <c r="CG202" s="133"/>
      <c r="CH202" s="133"/>
      <c r="CI202" s="133"/>
      <c r="CJ202" s="133"/>
      <c r="CK202" s="133"/>
      <c r="CL202" s="133"/>
      <c r="CM202" s="133"/>
      <c r="CN202" s="133"/>
      <c r="CO202" s="133"/>
      <c r="CP202" s="133"/>
      <c r="CQ202" s="133"/>
      <c r="CR202" s="133"/>
      <c r="CS202" s="133"/>
      <c r="CT202" s="133"/>
      <c r="CU202" s="133"/>
      <c r="CV202" s="133"/>
      <c r="CW202" s="133"/>
      <c r="CX202" s="133"/>
      <c r="CY202" s="133"/>
      <c r="CZ202" s="133"/>
      <c r="DA202" s="133"/>
      <c r="DB202" s="133"/>
      <c r="DC202" s="133"/>
      <c r="DD202" s="133"/>
      <c r="DE202" s="133"/>
      <c r="DF202" s="133"/>
      <c r="DG202" s="133"/>
      <c r="DH202" s="133"/>
      <c r="DI202" s="133"/>
      <c r="DJ202" s="133"/>
      <c r="DK202" s="133"/>
      <c r="DL202" s="133"/>
      <c r="DM202" s="133"/>
      <c r="DN202" s="133"/>
      <c r="DO202" s="133"/>
      <c r="DP202" s="133"/>
      <c r="DQ202" s="133"/>
      <c r="DR202" s="133"/>
      <c r="DS202" s="133"/>
      <c r="DT202" s="133"/>
      <c r="DU202" s="133"/>
      <c r="DV202" s="133"/>
      <c r="DW202" s="133"/>
      <c r="DX202" s="133"/>
      <c r="DY202" s="133"/>
      <c r="DZ202" s="133"/>
      <c r="EA202" s="133"/>
      <c r="EB202" s="133"/>
      <c r="EC202" s="133"/>
      <c r="ED202" s="133"/>
      <c r="EE202" s="133"/>
      <c r="EF202" s="133"/>
      <c r="EG202" s="133"/>
      <c r="EH202" s="133"/>
      <c r="EI202" s="133"/>
      <c r="EJ202" s="133"/>
      <c r="EK202" s="133"/>
      <c r="EL202" s="133"/>
      <c r="EM202" s="133"/>
      <c r="EN202" s="133"/>
      <c r="EO202" s="133"/>
      <c r="EP202" s="133"/>
      <c r="EQ202" s="133"/>
      <c r="ER202" s="133"/>
      <c r="ES202" s="133"/>
      <c r="ET202" s="133"/>
      <c r="EU202" s="133"/>
      <c r="EV202" s="133"/>
      <c r="EW202" s="133"/>
      <c r="EX202" s="133"/>
      <c r="EY202" s="133"/>
      <c r="EZ202" s="133"/>
      <c r="FA202" s="133"/>
      <c r="FB202" s="133"/>
      <c r="FC202" s="133"/>
      <c r="FD202" s="133"/>
      <c r="FE202" s="133"/>
      <c r="FF202" s="133"/>
      <c r="FG202" s="133"/>
      <c r="FH202" s="133"/>
      <c r="FI202" s="133"/>
      <c r="FJ202" s="133"/>
      <c r="FK202" s="133"/>
      <c r="FL202" s="133"/>
      <c r="FM202" s="133"/>
      <c r="FN202" s="133"/>
      <c r="FO202" s="133"/>
      <c r="FP202" s="133"/>
      <c r="FQ202" s="133"/>
      <c r="FR202" s="133"/>
      <c r="FS202" s="133"/>
      <c r="FT202" s="133"/>
      <c r="FU202" s="133"/>
      <c r="FV202" s="133"/>
      <c r="FW202" s="133"/>
      <c r="FX202" s="133"/>
      <c r="FY202" s="133"/>
      <c r="FZ202" s="133"/>
      <c r="GA202" s="133"/>
      <c r="GB202" s="133"/>
      <c r="GC202" s="133"/>
      <c r="GD202" s="133"/>
      <c r="GE202" s="133"/>
      <c r="GF202" s="133"/>
      <c r="GG202" s="133"/>
      <c r="GH202" s="133"/>
      <c r="GI202" s="133"/>
      <c r="GJ202" s="133"/>
      <c r="GK202" s="133"/>
      <c r="GL202" s="133"/>
      <c r="GM202" s="133"/>
      <c r="GN202" s="133"/>
      <c r="GO202" s="133"/>
      <c r="GP202" s="133"/>
      <c r="GQ202" s="133"/>
      <c r="GR202" s="133"/>
      <c r="GS202" s="133"/>
      <c r="GT202" s="133"/>
      <c r="GU202" s="133"/>
      <c r="GV202" s="133"/>
      <c r="GW202" s="133"/>
      <c r="GX202" s="133"/>
      <c r="GY202" s="133"/>
      <c r="GZ202" s="133"/>
      <c r="HA202" s="133"/>
      <c r="HB202" s="133"/>
      <c r="HC202" s="133"/>
      <c r="HD202" s="133"/>
      <c r="HE202" s="133"/>
      <c r="HF202" s="133"/>
      <c r="HG202" s="133"/>
      <c r="HH202" s="133"/>
      <c r="HI202" s="133"/>
      <c r="HJ202" s="133"/>
      <c r="HK202" s="133"/>
      <c r="HL202" s="133"/>
      <c r="HM202" s="133"/>
      <c r="HN202" s="133"/>
      <c r="HO202" s="133"/>
      <c r="HP202" s="133"/>
      <c r="HQ202" s="133"/>
      <c r="HR202" s="133"/>
      <c r="HS202" s="133"/>
      <c r="HT202" s="133"/>
      <c r="HU202" s="133"/>
      <c r="HV202" s="133"/>
      <c r="HW202" s="133"/>
      <c r="HX202" s="133"/>
      <c r="HY202" s="133"/>
      <c r="HZ202" s="133"/>
      <c r="IA202" s="133"/>
      <c r="IB202" s="133"/>
      <c r="IC202" s="133"/>
      <c r="ID202" s="133"/>
      <c r="IE202" s="133"/>
      <c r="IF202" s="133"/>
      <c r="IG202" s="133"/>
      <c r="IH202" s="133"/>
      <c r="II202" s="133"/>
      <c r="IJ202" s="133"/>
      <c r="IK202" s="133"/>
      <c r="IL202" s="133"/>
      <c r="IM202" s="133"/>
      <c r="IN202" s="133"/>
      <c r="IO202" s="133"/>
      <c r="IP202" s="133"/>
      <c r="IQ202" s="133"/>
      <c r="IR202" s="133"/>
      <c r="IS202" s="133"/>
      <c r="IT202" s="133"/>
      <c r="IU202" s="133"/>
      <c r="IV202" s="133"/>
      <c r="IW202" s="133"/>
      <c r="IX202" s="133"/>
      <c r="IY202" s="133"/>
    </row>
    <row r="203" spans="1:259" s="134" customFormat="1" ht="20.100000000000001" customHeight="1">
      <c r="A203" s="42" t="s">
        <v>441</v>
      </c>
      <c r="B203" s="27" t="s">
        <v>442</v>
      </c>
      <c r="C203" s="30">
        <v>15</v>
      </c>
      <c r="D203" s="27" t="s">
        <v>305</v>
      </c>
      <c r="E203" s="442"/>
      <c r="F203" s="442"/>
      <c r="G203" s="33">
        <v>27405</v>
      </c>
      <c r="H203" s="33">
        <f t="shared" si="23"/>
        <v>411075</v>
      </c>
      <c r="I203" s="33"/>
      <c r="J203" s="33"/>
      <c r="K203" s="28">
        <f t="shared" si="26"/>
        <v>27405</v>
      </c>
      <c r="L203" s="26">
        <f t="shared" si="24"/>
        <v>411075</v>
      </c>
      <c r="M203" s="53" t="s">
        <v>30</v>
      </c>
      <c r="N203" s="447">
        <f t="shared" si="25"/>
        <v>1.6000000000000001E-3</v>
      </c>
      <c r="O203" s="54"/>
      <c r="P203" s="53"/>
      <c r="Q203" s="107"/>
      <c r="R203" s="133"/>
      <c r="S203" s="133"/>
      <c r="T203" s="133"/>
      <c r="U203" s="133"/>
      <c r="V203" s="133"/>
      <c r="W203" s="133"/>
      <c r="X203" s="133"/>
      <c r="Y203" s="133"/>
      <c r="Z203" s="133"/>
      <c r="AA203" s="133"/>
      <c r="AB203" s="133"/>
      <c r="AC203" s="133"/>
      <c r="AD203" s="133"/>
      <c r="AE203" s="133"/>
      <c r="AF203" s="133"/>
      <c r="AG203" s="133"/>
      <c r="AH203" s="133"/>
      <c r="AI203" s="133"/>
      <c r="AJ203" s="133"/>
      <c r="AK203" s="133"/>
      <c r="AL203" s="133"/>
      <c r="AM203" s="133"/>
      <c r="AN203" s="133"/>
      <c r="AO203" s="133"/>
      <c r="AP203" s="133"/>
      <c r="AQ203" s="133"/>
      <c r="AR203" s="133"/>
      <c r="AS203" s="133"/>
      <c r="AT203" s="133"/>
      <c r="AU203" s="133"/>
      <c r="AV203" s="133"/>
      <c r="AW203" s="133"/>
      <c r="AX203" s="133"/>
      <c r="AY203" s="133"/>
      <c r="AZ203" s="133"/>
      <c r="BA203" s="133"/>
      <c r="BB203" s="133"/>
      <c r="BC203" s="133"/>
      <c r="BD203" s="133"/>
      <c r="BE203" s="133"/>
      <c r="BF203" s="133"/>
      <c r="BG203" s="133"/>
      <c r="BH203" s="133"/>
      <c r="BI203" s="133"/>
      <c r="BJ203" s="133"/>
      <c r="BK203" s="133"/>
      <c r="BL203" s="133"/>
      <c r="BM203" s="133"/>
      <c r="BN203" s="133"/>
      <c r="BO203" s="133"/>
      <c r="BP203" s="133"/>
      <c r="BQ203" s="133"/>
      <c r="BR203" s="133"/>
      <c r="BS203" s="133"/>
      <c r="BT203" s="133"/>
      <c r="BU203" s="133"/>
      <c r="BV203" s="133"/>
      <c r="BW203" s="133"/>
      <c r="BX203" s="133"/>
      <c r="BY203" s="133"/>
      <c r="BZ203" s="133"/>
      <c r="CA203" s="133"/>
      <c r="CB203" s="133"/>
      <c r="CC203" s="133"/>
      <c r="CD203" s="133"/>
      <c r="CE203" s="133"/>
      <c r="CF203" s="133"/>
      <c r="CG203" s="133"/>
      <c r="CH203" s="133"/>
      <c r="CI203" s="133"/>
      <c r="CJ203" s="133"/>
      <c r="CK203" s="133"/>
      <c r="CL203" s="133"/>
      <c r="CM203" s="133"/>
      <c r="CN203" s="133"/>
      <c r="CO203" s="133"/>
      <c r="CP203" s="133"/>
      <c r="CQ203" s="133"/>
      <c r="CR203" s="133"/>
      <c r="CS203" s="133"/>
      <c r="CT203" s="133"/>
      <c r="CU203" s="133"/>
      <c r="CV203" s="133"/>
      <c r="CW203" s="133"/>
      <c r="CX203" s="133"/>
      <c r="CY203" s="133"/>
      <c r="CZ203" s="133"/>
      <c r="DA203" s="133"/>
      <c r="DB203" s="133"/>
      <c r="DC203" s="133"/>
      <c r="DD203" s="133"/>
      <c r="DE203" s="133"/>
      <c r="DF203" s="133"/>
      <c r="DG203" s="133"/>
      <c r="DH203" s="133"/>
      <c r="DI203" s="133"/>
      <c r="DJ203" s="133"/>
      <c r="DK203" s="133"/>
      <c r="DL203" s="133"/>
      <c r="DM203" s="133"/>
      <c r="DN203" s="133"/>
      <c r="DO203" s="133"/>
      <c r="DP203" s="133"/>
      <c r="DQ203" s="133"/>
      <c r="DR203" s="133"/>
      <c r="DS203" s="133"/>
      <c r="DT203" s="133"/>
      <c r="DU203" s="133"/>
      <c r="DV203" s="133"/>
      <c r="DW203" s="133"/>
      <c r="DX203" s="133"/>
      <c r="DY203" s="133"/>
      <c r="DZ203" s="133"/>
      <c r="EA203" s="133"/>
      <c r="EB203" s="133"/>
      <c r="EC203" s="133"/>
      <c r="ED203" s="133"/>
      <c r="EE203" s="133"/>
      <c r="EF203" s="133"/>
      <c r="EG203" s="133"/>
      <c r="EH203" s="133"/>
      <c r="EI203" s="133"/>
      <c r="EJ203" s="133"/>
      <c r="EK203" s="133"/>
      <c r="EL203" s="133"/>
      <c r="EM203" s="133"/>
      <c r="EN203" s="133"/>
      <c r="EO203" s="133"/>
      <c r="EP203" s="133"/>
      <c r="EQ203" s="133"/>
      <c r="ER203" s="133"/>
      <c r="ES203" s="133"/>
      <c r="ET203" s="133"/>
      <c r="EU203" s="133"/>
      <c r="EV203" s="133"/>
      <c r="EW203" s="133"/>
      <c r="EX203" s="133"/>
      <c r="EY203" s="133"/>
      <c r="EZ203" s="133"/>
      <c r="FA203" s="133"/>
      <c r="FB203" s="133"/>
      <c r="FC203" s="133"/>
      <c r="FD203" s="133"/>
      <c r="FE203" s="133"/>
      <c r="FF203" s="133"/>
      <c r="FG203" s="133"/>
      <c r="FH203" s="133"/>
      <c r="FI203" s="133"/>
      <c r="FJ203" s="133"/>
      <c r="FK203" s="133"/>
      <c r="FL203" s="133"/>
      <c r="FM203" s="133"/>
      <c r="FN203" s="133"/>
      <c r="FO203" s="133"/>
      <c r="FP203" s="133"/>
      <c r="FQ203" s="133"/>
      <c r="FR203" s="133"/>
      <c r="FS203" s="133"/>
      <c r="FT203" s="133"/>
      <c r="FU203" s="133"/>
      <c r="FV203" s="133"/>
      <c r="FW203" s="133"/>
      <c r="FX203" s="133"/>
      <c r="FY203" s="133"/>
      <c r="FZ203" s="133"/>
      <c r="GA203" s="133"/>
      <c r="GB203" s="133"/>
      <c r="GC203" s="133"/>
      <c r="GD203" s="133"/>
      <c r="GE203" s="133"/>
      <c r="GF203" s="133"/>
      <c r="GG203" s="133"/>
      <c r="GH203" s="133"/>
      <c r="GI203" s="133"/>
      <c r="GJ203" s="133"/>
      <c r="GK203" s="133"/>
      <c r="GL203" s="133"/>
      <c r="GM203" s="133"/>
      <c r="GN203" s="133"/>
      <c r="GO203" s="133"/>
      <c r="GP203" s="133"/>
      <c r="GQ203" s="133"/>
      <c r="GR203" s="133"/>
      <c r="GS203" s="133"/>
      <c r="GT203" s="133"/>
      <c r="GU203" s="133"/>
      <c r="GV203" s="133"/>
      <c r="GW203" s="133"/>
      <c r="GX203" s="133"/>
      <c r="GY203" s="133"/>
      <c r="GZ203" s="133"/>
      <c r="HA203" s="133"/>
      <c r="HB203" s="133"/>
      <c r="HC203" s="133"/>
      <c r="HD203" s="133"/>
      <c r="HE203" s="133"/>
      <c r="HF203" s="133"/>
      <c r="HG203" s="133"/>
      <c r="HH203" s="133"/>
      <c r="HI203" s="133"/>
      <c r="HJ203" s="133"/>
      <c r="HK203" s="133"/>
      <c r="HL203" s="133"/>
      <c r="HM203" s="133"/>
      <c r="HN203" s="133"/>
      <c r="HO203" s="133"/>
      <c r="HP203" s="133"/>
      <c r="HQ203" s="133"/>
      <c r="HR203" s="133"/>
      <c r="HS203" s="133"/>
      <c r="HT203" s="133"/>
      <c r="HU203" s="133"/>
      <c r="HV203" s="133"/>
      <c r="HW203" s="133"/>
      <c r="HX203" s="133"/>
      <c r="HY203" s="133"/>
      <c r="HZ203" s="133"/>
      <c r="IA203" s="133"/>
      <c r="IB203" s="133"/>
      <c r="IC203" s="133"/>
      <c r="ID203" s="133"/>
      <c r="IE203" s="133"/>
      <c r="IF203" s="133"/>
      <c r="IG203" s="133"/>
      <c r="IH203" s="133"/>
      <c r="II203" s="133"/>
      <c r="IJ203" s="133"/>
      <c r="IK203" s="133"/>
      <c r="IL203" s="133"/>
      <c r="IM203" s="133"/>
      <c r="IN203" s="133"/>
      <c r="IO203" s="133"/>
      <c r="IP203" s="133"/>
      <c r="IQ203" s="133"/>
      <c r="IR203" s="133"/>
      <c r="IS203" s="133"/>
      <c r="IT203" s="133"/>
      <c r="IU203" s="133"/>
      <c r="IV203" s="133"/>
      <c r="IW203" s="133"/>
      <c r="IX203" s="133"/>
      <c r="IY203" s="133"/>
    </row>
    <row r="204" spans="1:259" s="134" customFormat="1" ht="20.100000000000001" customHeight="1">
      <c r="A204" s="42" t="s">
        <v>164</v>
      </c>
      <c r="B204" s="27" t="s">
        <v>165</v>
      </c>
      <c r="C204" s="30">
        <v>1</v>
      </c>
      <c r="D204" s="27" t="s">
        <v>405</v>
      </c>
      <c r="E204" s="442"/>
      <c r="F204" s="442"/>
      <c r="G204" s="33">
        <v>45435</v>
      </c>
      <c r="H204" s="33">
        <f t="shared" si="23"/>
        <v>45435</v>
      </c>
      <c r="I204" s="33"/>
      <c r="J204" s="33"/>
      <c r="K204" s="28">
        <f t="shared" si="26"/>
        <v>45435</v>
      </c>
      <c r="L204" s="26">
        <f t="shared" si="24"/>
        <v>45435</v>
      </c>
      <c r="M204" s="53" t="s">
        <v>30</v>
      </c>
      <c r="N204" s="447">
        <f t="shared" si="25"/>
        <v>2.0000000000000001E-4</v>
      </c>
      <c r="O204" s="54"/>
      <c r="P204" s="53"/>
      <c r="Q204" s="107"/>
      <c r="R204" s="133"/>
      <c r="S204" s="133"/>
      <c r="T204" s="133"/>
      <c r="U204" s="133"/>
      <c r="V204" s="133"/>
      <c r="W204" s="133"/>
      <c r="X204" s="133"/>
      <c r="Y204" s="133"/>
      <c r="Z204" s="133"/>
      <c r="AA204" s="133"/>
      <c r="AB204" s="133"/>
      <c r="AC204" s="133"/>
      <c r="AD204" s="133"/>
      <c r="AE204" s="133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133"/>
      <c r="AX204" s="133"/>
      <c r="AY204" s="133"/>
      <c r="AZ204" s="133"/>
      <c r="BA204" s="133"/>
      <c r="BB204" s="133"/>
      <c r="BC204" s="133"/>
      <c r="BD204" s="133"/>
      <c r="BE204" s="133"/>
      <c r="BF204" s="133"/>
      <c r="BG204" s="133"/>
      <c r="BH204" s="133"/>
      <c r="BI204" s="133"/>
      <c r="BJ204" s="133"/>
      <c r="BK204" s="133"/>
      <c r="BL204" s="133"/>
      <c r="BM204" s="133"/>
      <c r="BN204" s="133"/>
      <c r="BO204" s="133"/>
      <c r="BP204" s="133"/>
      <c r="BQ204" s="133"/>
      <c r="BR204" s="133"/>
      <c r="BS204" s="133"/>
      <c r="BT204" s="133"/>
      <c r="BU204" s="133"/>
      <c r="BV204" s="133"/>
      <c r="BW204" s="133"/>
      <c r="BX204" s="133"/>
      <c r="BY204" s="133"/>
      <c r="BZ204" s="133"/>
      <c r="CA204" s="133"/>
      <c r="CB204" s="133"/>
      <c r="CC204" s="133"/>
      <c r="CD204" s="133"/>
      <c r="CE204" s="133"/>
      <c r="CF204" s="133"/>
      <c r="CG204" s="133"/>
      <c r="CH204" s="133"/>
      <c r="CI204" s="133"/>
      <c r="CJ204" s="133"/>
      <c r="CK204" s="133"/>
      <c r="CL204" s="133"/>
      <c r="CM204" s="133"/>
      <c r="CN204" s="133"/>
      <c r="CO204" s="133"/>
      <c r="CP204" s="133"/>
      <c r="CQ204" s="133"/>
      <c r="CR204" s="133"/>
      <c r="CS204" s="133"/>
      <c r="CT204" s="133"/>
      <c r="CU204" s="133"/>
      <c r="CV204" s="133"/>
      <c r="CW204" s="133"/>
      <c r="CX204" s="133"/>
      <c r="CY204" s="133"/>
      <c r="CZ204" s="133"/>
      <c r="DA204" s="133"/>
      <c r="DB204" s="133"/>
      <c r="DC204" s="133"/>
      <c r="DD204" s="133"/>
      <c r="DE204" s="133"/>
      <c r="DF204" s="133"/>
      <c r="DG204" s="133"/>
      <c r="DH204" s="133"/>
      <c r="DI204" s="133"/>
      <c r="DJ204" s="133"/>
      <c r="DK204" s="133"/>
      <c r="DL204" s="133"/>
      <c r="DM204" s="133"/>
      <c r="DN204" s="133"/>
      <c r="DO204" s="133"/>
      <c r="DP204" s="133"/>
      <c r="DQ204" s="133"/>
      <c r="DR204" s="133"/>
      <c r="DS204" s="133"/>
      <c r="DT204" s="133"/>
      <c r="DU204" s="133"/>
      <c r="DV204" s="133"/>
      <c r="DW204" s="133"/>
      <c r="DX204" s="133"/>
      <c r="DY204" s="133"/>
      <c r="DZ204" s="133"/>
      <c r="EA204" s="133"/>
      <c r="EB204" s="133"/>
      <c r="EC204" s="133"/>
      <c r="ED204" s="133"/>
      <c r="EE204" s="133"/>
      <c r="EF204" s="133"/>
      <c r="EG204" s="133"/>
      <c r="EH204" s="133"/>
      <c r="EI204" s="133"/>
      <c r="EJ204" s="133"/>
      <c r="EK204" s="133"/>
      <c r="EL204" s="133"/>
      <c r="EM204" s="133"/>
      <c r="EN204" s="133"/>
      <c r="EO204" s="133"/>
      <c r="EP204" s="133"/>
      <c r="EQ204" s="133"/>
      <c r="ER204" s="133"/>
      <c r="ES204" s="133"/>
      <c r="ET204" s="133"/>
      <c r="EU204" s="133"/>
      <c r="EV204" s="133"/>
      <c r="EW204" s="133"/>
      <c r="EX204" s="133"/>
      <c r="EY204" s="133"/>
      <c r="EZ204" s="133"/>
      <c r="FA204" s="133"/>
      <c r="FB204" s="133"/>
      <c r="FC204" s="133"/>
      <c r="FD204" s="133"/>
      <c r="FE204" s="133"/>
      <c r="FF204" s="133"/>
      <c r="FG204" s="133"/>
      <c r="FH204" s="133"/>
      <c r="FI204" s="133"/>
      <c r="FJ204" s="133"/>
      <c r="FK204" s="133"/>
      <c r="FL204" s="133"/>
      <c r="FM204" s="133"/>
      <c r="FN204" s="133"/>
      <c r="FO204" s="133"/>
      <c r="FP204" s="133"/>
      <c r="FQ204" s="133"/>
      <c r="FR204" s="133"/>
      <c r="FS204" s="133"/>
      <c r="FT204" s="133"/>
      <c r="FU204" s="133"/>
      <c r="FV204" s="133"/>
      <c r="FW204" s="133"/>
      <c r="FX204" s="133"/>
      <c r="FY204" s="133"/>
      <c r="FZ204" s="133"/>
      <c r="GA204" s="133"/>
      <c r="GB204" s="133"/>
      <c r="GC204" s="133"/>
      <c r="GD204" s="133"/>
      <c r="GE204" s="133"/>
      <c r="GF204" s="133"/>
      <c r="GG204" s="133"/>
      <c r="GH204" s="133"/>
      <c r="GI204" s="133"/>
      <c r="GJ204" s="133"/>
      <c r="GK204" s="133"/>
      <c r="GL204" s="133"/>
      <c r="GM204" s="133"/>
      <c r="GN204" s="133"/>
      <c r="GO204" s="133"/>
      <c r="GP204" s="133"/>
      <c r="GQ204" s="133"/>
      <c r="GR204" s="133"/>
      <c r="GS204" s="133"/>
      <c r="GT204" s="133"/>
      <c r="GU204" s="133"/>
      <c r="GV204" s="133"/>
      <c r="GW204" s="133"/>
      <c r="GX204" s="133"/>
      <c r="GY204" s="133"/>
      <c r="GZ204" s="133"/>
      <c r="HA204" s="133"/>
      <c r="HB204" s="133"/>
      <c r="HC204" s="133"/>
      <c r="HD204" s="133"/>
      <c r="HE204" s="133"/>
      <c r="HF204" s="133"/>
      <c r="HG204" s="133"/>
      <c r="HH204" s="133"/>
      <c r="HI204" s="133"/>
      <c r="HJ204" s="133"/>
      <c r="HK204" s="133"/>
      <c r="HL204" s="133"/>
      <c r="HM204" s="133"/>
      <c r="HN204" s="133"/>
      <c r="HO204" s="133"/>
      <c r="HP204" s="133"/>
      <c r="HQ204" s="133"/>
      <c r="HR204" s="133"/>
      <c r="HS204" s="133"/>
      <c r="HT204" s="133"/>
      <c r="HU204" s="133"/>
      <c r="HV204" s="133"/>
      <c r="HW204" s="133"/>
      <c r="HX204" s="133"/>
      <c r="HY204" s="133"/>
      <c r="HZ204" s="133"/>
      <c r="IA204" s="133"/>
      <c r="IB204" s="133"/>
      <c r="IC204" s="133"/>
      <c r="ID204" s="133"/>
      <c r="IE204" s="133"/>
      <c r="IF204" s="133"/>
      <c r="IG204" s="133"/>
      <c r="IH204" s="133"/>
      <c r="II204" s="133"/>
      <c r="IJ204" s="133"/>
      <c r="IK204" s="133"/>
      <c r="IL204" s="133"/>
      <c r="IM204" s="133"/>
      <c r="IN204" s="133"/>
      <c r="IO204" s="133"/>
      <c r="IP204" s="133"/>
      <c r="IQ204" s="133"/>
      <c r="IR204" s="133"/>
      <c r="IS204" s="133"/>
      <c r="IT204" s="133"/>
      <c r="IU204" s="133"/>
      <c r="IV204" s="133"/>
      <c r="IW204" s="133"/>
      <c r="IX204" s="133"/>
      <c r="IY204" s="133"/>
    </row>
    <row r="205" spans="1:259" s="111" customFormat="1" ht="20.100000000000001" customHeight="1">
      <c r="A205" s="42" t="s">
        <v>443</v>
      </c>
      <c r="B205" s="27" t="s">
        <v>444</v>
      </c>
      <c r="C205" s="30">
        <v>5</v>
      </c>
      <c r="D205" s="27" t="s">
        <v>42</v>
      </c>
      <c r="E205" s="442"/>
      <c r="F205" s="442"/>
      <c r="G205" s="33">
        <v>12260</v>
      </c>
      <c r="H205" s="33">
        <f t="shared" si="23"/>
        <v>61300</v>
      </c>
      <c r="I205" s="33"/>
      <c r="J205" s="33"/>
      <c r="K205" s="28">
        <f t="shared" si="26"/>
        <v>12260</v>
      </c>
      <c r="L205" s="26">
        <f t="shared" si="24"/>
        <v>61300</v>
      </c>
      <c r="M205" s="53" t="s">
        <v>30</v>
      </c>
      <c r="N205" s="447">
        <f t="shared" si="25"/>
        <v>2.0000000000000001E-4</v>
      </c>
      <c r="O205" s="54"/>
      <c r="P205" s="53"/>
      <c r="Q205" s="107"/>
      <c r="R205" s="108"/>
      <c r="S205" s="108"/>
      <c r="T205" s="108"/>
      <c r="U205" s="108"/>
      <c r="V205" s="108"/>
      <c r="W205" s="108"/>
      <c r="X205" s="108"/>
      <c r="Y205" s="108"/>
      <c r="Z205" s="108"/>
      <c r="AA205" s="108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  <c r="BA205" s="108"/>
      <c r="BB205" s="108"/>
      <c r="BC205" s="108"/>
      <c r="BD205" s="108"/>
      <c r="BE205" s="108"/>
      <c r="BF205" s="108"/>
      <c r="BG205" s="108"/>
      <c r="BH205" s="108"/>
      <c r="BI205" s="108"/>
      <c r="BJ205" s="108"/>
      <c r="BK205" s="108"/>
      <c r="BL205" s="108"/>
      <c r="BM205" s="108"/>
      <c r="BN205" s="108"/>
      <c r="BO205" s="108"/>
      <c r="BP205" s="108"/>
      <c r="BQ205" s="108"/>
      <c r="BR205" s="108"/>
      <c r="BS205" s="108"/>
      <c r="BT205" s="108"/>
      <c r="BU205" s="108"/>
      <c r="BV205" s="108"/>
      <c r="BW205" s="108"/>
      <c r="BX205" s="108"/>
      <c r="BY205" s="108"/>
      <c r="BZ205" s="108"/>
      <c r="CA205" s="108"/>
      <c r="CB205" s="108"/>
      <c r="CC205" s="108"/>
      <c r="CD205" s="108"/>
      <c r="CE205" s="108"/>
      <c r="CF205" s="108"/>
      <c r="CG205" s="108"/>
      <c r="CH205" s="108"/>
      <c r="CI205" s="108"/>
      <c r="CJ205" s="108"/>
      <c r="CK205" s="108"/>
      <c r="CL205" s="108"/>
      <c r="CM205" s="108"/>
      <c r="CN205" s="108"/>
      <c r="CO205" s="108"/>
      <c r="CP205" s="108"/>
      <c r="CQ205" s="108"/>
      <c r="CR205" s="108"/>
      <c r="CS205" s="108"/>
      <c r="CT205" s="108"/>
      <c r="CU205" s="108"/>
      <c r="CV205" s="108"/>
      <c r="CW205" s="108"/>
      <c r="CX205" s="108"/>
      <c r="CY205" s="108"/>
      <c r="CZ205" s="108"/>
      <c r="DA205" s="108"/>
      <c r="DB205" s="108"/>
      <c r="DC205" s="108"/>
      <c r="DD205" s="108"/>
      <c r="DE205" s="108"/>
      <c r="DF205" s="108"/>
      <c r="DG205" s="108"/>
      <c r="DH205" s="108"/>
      <c r="DI205" s="108"/>
      <c r="DJ205" s="108"/>
      <c r="DK205" s="108"/>
      <c r="DL205" s="108"/>
      <c r="DM205" s="108"/>
      <c r="DN205" s="108"/>
      <c r="DO205" s="108"/>
      <c r="DP205" s="108"/>
      <c r="DQ205" s="108"/>
      <c r="DR205" s="108"/>
      <c r="DS205" s="108"/>
      <c r="DT205" s="108"/>
      <c r="DU205" s="108"/>
      <c r="DV205" s="108"/>
      <c r="DW205" s="108"/>
      <c r="DX205" s="108"/>
      <c r="DY205" s="108"/>
      <c r="DZ205" s="108"/>
      <c r="EA205" s="108"/>
      <c r="EB205" s="108"/>
      <c r="EC205" s="108"/>
      <c r="ED205" s="108"/>
      <c r="EE205" s="108"/>
      <c r="EF205" s="108"/>
      <c r="EG205" s="108"/>
      <c r="EH205" s="108"/>
      <c r="EI205" s="108"/>
      <c r="EJ205" s="108"/>
      <c r="EK205" s="108"/>
      <c r="EL205" s="108"/>
      <c r="EM205" s="108"/>
      <c r="EN205" s="108"/>
      <c r="EO205" s="108"/>
      <c r="EP205" s="108"/>
      <c r="EQ205" s="108"/>
      <c r="ER205" s="108"/>
      <c r="ES205" s="108"/>
      <c r="ET205" s="108"/>
      <c r="EU205" s="108"/>
      <c r="EV205" s="108"/>
      <c r="EW205" s="108"/>
      <c r="EX205" s="108"/>
      <c r="EY205" s="108"/>
      <c r="EZ205" s="108"/>
      <c r="FA205" s="108"/>
      <c r="FB205" s="108"/>
      <c r="FC205" s="108"/>
      <c r="FD205" s="108"/>
      <c r="FE205" s="108"/>
      <c r="FF205" s="108"/>
      <c r="FG205" s="108"/>
      <c r="FH205" s="108"/>
      <c r="FI205" s="108"/>
      <c r="FJ205" s="108"/>
      <c r="FK205" s="108"/>
      <c r="FL205" s="108"/>
      <c r="FM205" s="108"/>
      <c r="FN205" s="108"/>
      <c r="FO205" s="108"/>
      <c r="FP205" s="108"/>
      <c r="FQ205" s="108"/>
      <c r="FR205" s="108"/>
      <c r="FS205" s="108"/>
      <c r="FT205" s="108"/>
      <c r="FU205" s="108"/>
      <c r="FV205" s="108"/>
      <c r="FW205" s="108"/>
      <c r="FX205" s="108"/>
      <c r="FY205" s="108"/>
      <c r="FZ205" s="108"/>
      <c r="GA205" s="108"/>
      <c r="GB205" s="108"/>
      <c r="GC205" s="108"/>
      <c r="GD205" s="108"/>
      <c r="GE205" s="108"/>
      <c r="GF205" s="108"/>
      <c r="GG205" s="108"/>
      <c r="GH205" s="108"/>
      <c r="GI205" s="108"/>
      <c r="GJ205" s="108"/>
      <c r="GK205" s="108"/>
      <c r="GL205" s="108"/>
      <c r="GM205" s="108"/>
      <c r="GN205" s="108"/>
      <c r="GO205" s="108"/>
      <c r="GP205" s="108"/>
      <c r="GQ205" s="108"/>
      <c r="GR205" s="108"/>
      <c r="GS205" s="108"/>
      <c r="GT205" s="108"/>
      <c r="GU205" s="108"/>
      <c r="GV205" s="108"/>
      <c r="GW205" s="108"/>
      <c r="GX205" s="108"/>
      <c r="GY205" s="108"/>
      <c r="GZ205" s="108"/>
      <c r="HA205" s="108"/>
      <c r="HB205" s="108"/>
      <c r="HC205" s="108"/>
      <c r="HD205" s="108"/>
      <c r="HE205" s="108"/>
      <c r="HF205" s="108"/>
      <c r="HG205" s="108"/>
      <c r="HH205" s="108"/>
      <c r="HI205" s="108"/>
      <c r="HJ205" s="108"/>
      <c r="HK205" s="108"/>
      <c r="HL205" s="108"/>
      <c r="HM205" s="108"/>
      <c r="HN205" s="108"/>
      <c r="HO205" s="108"/>
      <c r="HP205" s="108"/>
      <c r="HQ205" s="108"/>
      <c r="HR205" s="108"/>
      <c r="HS205" s="108"/>
      <c r="HT205" s="108"/>
      <c r="HU205" s="108"/>
      <c r="HV205" s="108"/>
      <c r="HW205" s="108"/>
      <c r="HX205" s="108"/>
      <c r="HY205" s="108"/>
      <c r="HZ205" s="108"/>
      <c r="IA205" s="108"/>
      <c r="IB205" s="108"/>
      <c r="IC205" s="108"/>
      <c r="ID205" s="108"/>
      <c r="IE205" s="108"/>
      <c r="IF205" s="108"/>
      <c r="IG205" s="108"/>
      <c r="IH205" s="108"/>
      <c r="II205" s="108"/>
      <c r="IJ205" s="108"/>
      <c r="IK205" s="108"/>
      <c r="IL205" s="108"/>
      <c r="IM205" s="108"/>
      <c r="IN205" s="108"/>
      <c r="IO205" s="108"/>
      <c r="IP205" s="108"/>
      <c r="IQ205" s="108"/>
      <c r="IR205" s="108"/>
      <c r="IS205" s="108"/>
      <c r="IT205" s="108"/>
      <c r="IU205" s="108"/>
      <c r="IV205" s="108"/>
      <c r="IW205" s="108"/>
      <c r="IX205" s="108"/>
      <c r="IY205" s="108"/>
    </row>
    <row r="206" spans="1:259" s="111" customFormat="1" ht="20.100000000000001" customHeight="1">
      <c r="A206" s="42" t="s">
        <v>445</v>
      </c>
      <c r="B206" s="27" t="s">
        <v>446</v>
      </c>
      <c r="C206" s="30">
        <v>15</v>
      </c>
      <c r="D206" s="27" t="s">
        <v>447</v>
      </c>
      <c r="E206" s="442"/>
      <c r="F206" s="442"/>
      <c r="G206" s="33"/>
      <c r="H206" s="33"/>
      <c r="I206" s="33"/>
      <c r="J206" s="33"/>
      <c r="K206" s="28">
        <f t="shared" si="26"/>
        <v>0</v>
      </c>
      <c r="L206" s="26">
        <f t="shared" si="24"/>
        <v>0</v>
      </c>
      <c r="M206" s="53" t="s">
        <v>30</v>
      </c>
      <c r="N206" s="447">
        <f t="shared" si="25"/>
        <v>0</v>
      </c>
      <c r="O206" s="54"/>
      <c r="P206" s="53"/>
      <c r="Q206" s="107"/>
      <c r="R206" s="108">
        <f>S206-E208</f>
        <v>5562103</v>
      </c>
      <c r="S206" s="108">
        <v>30121567</v>
      </c>
      <c r="T206" s="108"/>
      <c r="U206" s="108"/>
      <c r="V206" s="108"/>
      <c r="W206" s="108"/>
      <c r="X206" s="108"/>
      <c r="Y206" s="108"/>
      <c r="Z206" s="108"/>
      <c r="AA206" s="108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  <c r="BA206" s="108"/>
      <c r="BB206" s="108"/>
      <c r="BC206" s="108"/>
      <c r="BD206" s="108"/>
      <c r="BE206" s="108"/>
      <c r="BF206" s="108"/>
      <c r="BG206" s="108"/>
      <c r="BH206" s="108"/>
      <c r="BI206" s="108"/>
      <c r="BJ206" s="108"/>
      <c r="BK206" s="108"/>
      <c r="BL206" s="108"/>
      <c r="BM206" s="108"/>
      <c r="BN206" s="108"/>
      <c r="BO206" s="108"/>
      <c r="BP206" s="108"/>
      <c r="BQ206" s="108"/>
      <c r="BR206" s="108"/>
      <c r="BS206" s="108"/>
      <c r="BT206" s="108"/>
      <c r="BU206" s="108"/>
      <c r="BV206" s="108"/>
      <c r="BW206" s="108"/>
      <c r="BX206" s="108"/>
      <c r="BY206" s="108"/>
      <c r="BZ206" s="108"/>
      <c r="CA206" s="108"/>
      <c r="CB206" s="108"/>
      <c r="CC206" s="108"/>
      <c r="CD206" s="108"/>
      <c r="CE206" s="108"/>
      <c r="CF206" s="108"/>
      <c r="CG206" s="108"/>
      <c r="CH206" s="108"/>
      <c r="CI206" s="108"/>
      <c r="CJ206" s="108"/>
      <c r="CK206" s="108"/>
      <c r="CL206" s="108"/>
      <c r="CM206" s="108"/>
      <c r="CN206" s="108"/>
      <c r="CO206" s="108"/>
      <c r="CP206" s="108"/>
      <c r="CQ206" s="108"/>
      <c r="CR206" s="108"/>
      <c r="CS206" s="108"/>
      <c r="CT206" s="108"/>
      <c r="CU206" s="108"/>
      <c r="CV206" s="108"/>
      <c r="CW206" s="108"/>
      <c r="CX206" s="108"/>
      <c r="CY206" s="108"/>
      <c r="CZ206" s="108"/>
      <c r="DA206" s="108"/>
      <c r="DB206" s="108"/>
      <c r="DC206" s="108"/>
      <c r="DD206" s="108"/>
      <c r="DE206" s="108"/>
      <c r="DF206" s="108"/>
      <c r="DG206" s="108"/>
      <c r="DH206" s="108"/>
      <c r="DI206" s="108"/>
      <c r="DJ206" s="108"/>
      <c r="DK206" s="108"/>
      <c r="DL206" s="108"/>
      <c r="DM206" s="108"/>
      <c r="DN206" s="108"/>
      <c r="DO206" s="108"/>
      <c r="DP206" s="108"/>
      <c r="DQ206" s="108"/>
      <c r="DR206" s="108"/>
      <c r="DS206" s="108"/>
      <c r="DT206" s="108"/>
      <c r="DU206" s="108"/>
      <c r="DV206" s="108"/>
      <c r="DW206" s="108"/>
      <c r="DX206" s="108"/>
      <c r="DY206" s="108"/>
      <c r="DZ206" s="108"/>
      <c r="EA206" s="108"/>
      <c r="EB206" s="108"/>
      <c r="EC206" s="108"/>
      <c r="ED206" s="108"/>
      <c r="EE206" s="108"/>
      <c r="EF206" s="108"/>
      <c r="EG206" s="108"/>
      <c r="EH206" s="108"/>
      <c r="EI206" s="108"/>
      <c r="EJ206" s="108"/>
      <c r="EK206" s="108"/>
      <c r="EL206" s="108"/>
      <c r="EM206" s="108"/>
      <c r="EN206" s="108"/>
      <c r="EO206" s="108"/>
      <c r="EP206" s="108"/>
      <c r="EQ206" s="108"/>
      <c r="ER206" s="108"/>
      <c r="ES206" s="108"/>
      <c r="ET206" s="108"/>
      <c r="EU206" s="108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  <c r="FH206" s="108"/>
      <c r="FI206" s="108"/>
      <c r="FJ206" s="108"/>
      <c r="FK206" s="108"/>
      <c r="FL206" s="108"/>
      <c r="FM206" s="108"/>
      <c r="FN206" s="108"/>
      <c r="FO206" s="108"/>
      <c r="FP206" s="108"/>
      <c r="FQ206" s="108"/>
      <c r="FR206" s="108"/>
      <c r="FS206" s="108"/>
      <c r="FT206" s="108"/>
      <c r="FU206" s="108"/>
      <c r="FV206" s="108"/>
      <c r="FW206" s="108"/>
      <c r="FX206" s="108"/>
      <c r="FY206" s="108"/>
      <c r="FZ206" s="108"/>
      <c r="GA206" s="108"/>
      <c r="GB206" s="108"/>
      <c r="GC206" s="108"/>
      <c r="GD206" s="108"/>
      <c r="GE206" s="108"/>
      <c r="GF206" s="108"/>
      <c r="GG206" s="108"/>
      <c r="GH206" s="108"/>
      <c r="GI206" s="108"/>
      <c r="GJ206" s="108"/>
      <c r="GK206" s="108"/>
      <c r="GL206" s="108"/>
      <c r="GM206" s="108"/>
      <c r="GN206" s="108"/>
      <c r="GO206" s="108"/>
      <c r="GP206" s="108"/>
      <c r="GQ206" s="108"/>
      <c r="GR206" s="108"/>
      <c r="GS206" s="108"/>
      <c r="GT206" s="108"/>
      <c r="GU206" s="108"/>
      <c r="GV206" s="108"/>
      <c r="GW206" s="108"/>
      <c r="GX206" s="108"/>
      <c r="GY206" s="108"/>
      <c r="GZ206" s="108"/>
      <c r="HA206" s="108"/>
      <c r="HB206" s="108"/>
      <c r="HC206" s="108"/>
      <c r="HD206" s="108"/>
      <c r="HE206" s="108"/>
      <c r="HF206" s="108"/>
      <c r="HG206" s="108"/>
      <c r="HH206" s="108"/>
      <c r="HI206" s="108"/>
      <c r="HJ206" s="108"/>
      <c r="HK206" s="108"/>
      <c r="HL206" s="108"/>
      <c r="HM206" s="108"/>
      <c r="HN206" s="108"/>
      <c r="HO206" s="108"/>
      <c r="HP206" s="108"/>
      <c r="HQ206" s="108"/>
      <c r="HR206" s="108"/>
      <c r="HS206" s="108"/>
      <c r="HT206" s="108"/>
      <c r="HU206" s="108"/>
      <c r="HV206" s="108"/>
      <c r="HW206" s="108"/>
      <c r="HX206" s="108"/>
      <c r="HY206" s="108"/>
      <c r="HZ206" s="108"/>
      <c r="IA206" s="108"/>
      <c r="IB206" s="108"/>
      <c r="IC206" s="108"/>
      <c r="ID206" s="108"/>
      <c r="IE206" s="108"/>
      <c r="IF206" s="108"/>
      <c r="IG206" s="108"/>
      <c r="IH206" s="108"/>
      <c r="II206" s="108"/>
      <c r="IJ206" s="108"/>
      <c r="IK206" s="108"/>
      <c r="IL206" s="108"/>
      <c r="IM206" s="108"/>
      <c r="IN206" s="108"/>
      <c r="IO206" s="108"/>
      <c r="IP206" s="108"/>
      <c r="IQ206" s="108"/>
      <c r="IR206" s="108"/>
      <c r="IS206" s="108"/>
      <c r="IT206" s="108"/>
      <c r="IU206" s="108"/>
      <c r="IV206" s="108"/>
      <c r="IW206" s="108"/>
      <c r="IX206" s="108"/>
      <c r="IY206" s="108"/>
    </row>
    <row r="207" spans="1:259" s="111" customFormat="1" ht="20.100000000000001" hidden="1" customHeight="1">
      <c r="A207" s="109" t="s">
        <v>448</v>
      </c>
      <c r="B207" s="27"/>
      <c r="C207" s="138"/>
      <c r="D207" s="109"/>
      <c r="E207" s="33">
        <f>SUM(E173:E206)</f>
        <v>0</v>
      </c>
      <c r="F207" s="33">
        <f>INT(F182+F183+F184+F185+F187+F189+F191+F193+F195+F197+F199+F201+F202+F204+F205+F206+F181+F180+F179+F178+F177+F176+F175+F174+F173)</f>
        <v>0</v>
      </c>
      <c r="G207" s="119"/>
      <c r="H207" s="119">
        <f>INT(H173+H174+H175+H176+H177+H178+H179+H180+H181+H182+H183+H184+H185+H186+H187+H188+H189+H190+H191+H192+H193+H194+H195+H196+H197+H198+H199+H200+H201+H202+H203+H204+H205+H206)</f>
        <v>5562103</v>
      </c>
      <c r="I207" s="119"/>
      <c r="J207" s="119"/>
      <c r="K207" s="114">
        <f t="shared" si="26"/>
        <v>0</v>
      </c>
      <c r="L207" s="110">
        <f t="shared" si="24"/>
        <v>5562103</v>
      </c>
      <c r="M207" s="53"/>
      <c r="N207" s="65"/>
      <c r="O207" s="54"/>
      <c r="P207" s="53"/>
      <c r="Q207" s="108"/>
      <c r="R207" s="108"/>
      <c r="S207" s="108"/>
      <c r="T207" s="108"/>
      <c r="U207" s="108"/>
      <c r="V207" s="108"/>
      <c r="W207" s="108"/>
      <c r="X207" s="108"/>
      <c r="Y207" s="108"/>
      <c r="Z207" s="108"/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  <c r="BA207" s="108"/>
      <c r="BB207" s="108"/>
      <c r="BC207" s="108"/>
      <c r="BD207" s="108"/>
      <c r="BE207" s="108"/>
      <c r="BF207" s="108"/>
      <c r="BG207" s="108"/>
      <c r="BH207" s="108"/>
      <c r="BI207" s="108"/>
      <c r="BJ207" s="108"/>
      <c r="BK207" s="108"/>
      <c r="BL207" s="108"/>
      <c r="BM207" s="108"/>
      <c r="BN207" s="108"/>
      <c r="BO207" s="108"/>
      <c r="BP207" s="108"/>
      <c r="BQ207" s="108"/>
      <c r="BR207" s="108"/>
      <c r="BS207" s="108"/>
      <c r="BT207" s="108"/>
      <c r="BU207" s="108"/>
      <c r="BV207" s="108"/>
      <c r="BW207" s="108"/>
      <c r="BX207" s="108"/>
      <c r="BY207" s="108"/>
      <c r="BZ207" s="108"/>
      <c r="CA207" s="108"/>
      <c r="CB207" s="108"/>
      <c r="CC207" s="108"/>
      <c r="CD207" s="108"/>
      <c r="CE207" s="108"/>
      <c r="CF207" s="108"/>
      <c r="CG207" s="108"/>
      <c r="CH207" s="108"/>
      <c r="CI207" s="108"/>
      <c r="CJ207" s="108"/>
      <c r="CK207" s="108"/>
      <c r="CL207" s="108"/>
      <c r="CM207" s="108"/>
      <c r="CN207" s="108"/>
      <c r="CO207" s="108"/>
      <c r="CP207" s="108"/>
      <c r="CQ207" s="108"/>
      <c r="CR207" s="108"/>
      <c r="CS207" s="108"/>
      <c r="CT207" s="108"/>
      <c r="CU207" s="108"/>
      <c r="CV207" s="108"/>
      <c r="CW207" s="108"/>
      <c r="CX207" s="108"/>
      <c r="CY207" s="108"/>
      <c r="CZ207" s="108"/>
      <c r="DA207" s="108"/>
      <c r="DB207" s="108"/>
      <c r="DC207" s="108"/>
      <c r="DD207" s="108"/>
      <c r="DE207" s="108"/>
      <c r="DF207" s="108"/>
      <c r="DG207" s="108"/>
      <c r="DH207" s="108"/>
      <c r="DI207" s="108"/>
      <c r="DJ207" s="108"/>
      <c r="DK207" s="108"/>
      <c r="DL207" s="108"/>
      <c r="DM207" s="108"/>
      <c r="DN207" s="108"/>
      <c r="DO207" s="108"/>
      <c r="DP207" s="108"/>
      <c r="DQ207" s="108"/>
      <c r="DR207" s="108"/>
      <c r="DS207" s="108"/>
      <c r="DT207" s="108"/>
      <c r="DU207" s="108"/>
      <c r="DV207" s="108"/>
      <c r="DW207" s="108"/>
      <c r="DX207" s="108"/>
      <c r="DY207" s="108"/>
      <c r="DZ207" s="108"/>
      <c r="EA207" s="108"/>
      <c r="EB207" s="108"/>
      <c r="EC207" s="108"/>
      <c r="ED207" s="108"/>
      <c r="EE207" s="108"/>
      <c r="EF207" s="108"/>
      <c r="EG207" s="108"/>
      <c r="EH207" s="108"/>
      <c r="EI207" s="108"/>
      <c r="EJ207" s="108"/>
      <c r="EK207" s="108"/>
      <c r="EL207" s="108"/>
      <c r="EM207" s="108"/>
      <c r="EN207" s="108"/>
      <c r="EO207" s="108"/>
      <c r="EP207" s="108"/>
      <c r="EQ207" s="108"/>
      <c r="ER207" s="108"/>
      <c r="ES207" s="108"/>
      <c r="ET207" s="108"/>
      <c r="EU207" s="108"/>
      <c r="EV207" s="108"/>
      <c r="EW207" s="108"/>
      <c r="EX207" s="108"/>
      <c r="EY207" s="108"/>
      <c r="EZ207" s="108"/>
      <c r="FA207" s="108"/>
      <c r="FB207" s="108"/>
      <c r="FC207" s="108"/>
      <c r="FD207" s="108"/>
      <c r="FE207" s="108"/>
      <c r="FF207" s="108"/>
      <c r="FG207" s="108"/>
      <c r="FH207" s="108"/>
      <c r="FI207" s="108"/>
      <c r="FJ207" s="108"/>
      <c r="FK207" s="108"/>
      <c r="FL207" s="108"/>
      <c r="FM207" s="108"/>
      <c r="FN207" s="108"/>
      <c r="FO207" s="108"/>
      <c r="FP207" s="108"/>
      <c r="FQ207" s="108"/>
      <c r="FR207" s="108"/>
      <c r="FS207" s="108"/>
      <c r="FT207" s="108"/>
      <c r="FU207" s="108"/>
      <c r="FV207" s="108"/>
      <c r="FW207" s="108"/>
      <c r="FX207" s="108"/>
      <c r="FY207" s="108"/>
      <c r="FZ207" s="108"/>
      <c r="GA207" s="108"/>
      <c r="GB207" s="108"/>
      <c r="GC207" s="108"/>
      <c r="GD207" s="108"/>
      <c r="GE207" s="108"/>
      <c r="GF207" s="108"/>
      <c r="GG207" s="108"/>
      <c r="GH207" s="108"/>
      <c r="GI207" s="108"/>
      <c r="GJ207" s="108"/>
      <c r="GK207" s="108"/>
      <c r="GL207" s="108"/>
      <c r="GM207" s="108"/>
      <c r="GN207" s="108"/>
      <c r="GO207" s="108"/>
      <c r="GP207" s="108"/>
      <c r="GQ207" s="108"/>
      <c r="GR207" s="108"/>
      <c r="GS207" s="108"/>
      <c r="GT207" s="108"/>
      <c r="GU207" s="108"/>
      <c r="GV207" s="108"/>
      <c r="GW207" s="108"/>
      <c r="GX207" s="108"/>
      <c r="GY207" s="108"/>
      <c r="GZ207" s="108"/>
      <c r="HA207" s="108"/>
      <c r="HB207" s="108"/>
      <c r="HC207" s="108"/>
      <c r="HD207" s="108"/>
      <c r="HE207" s="108"/>
      <c r="HF207" s="108"/>
      <c r="HG207" s="108"/>
      <c r="HH207" s="108"/>
      <c r="HI207" s="108"/>
      <c r="HJ207" s="108"/>
      <c r="HK207" s="108"/>
      <c r="HL207" s="108"/>
      <c r="HM207" s="108"/>
      <c r="HN207" s="108"/>
      <c r="HO207" s="108"/>
      <c r="HP207" s="108"/>
      <c r="HQ207" s="108"/>
      <c r="HR207" s="108"/>
      <c r="HS207" s="108"/>
      <c r="HT207" s="108"/>
      <c r="HU207" s="108"/>
      <c r="HV207" s="108"/>
      <c r="HW207" s="108"/>
      <c r="HX207" s="108"/>
      <c r="HY207" s="108"/>
      <c r="HZ207" s="108"/>
      <c r="IA207" s="108"/>
      <c r="IB207" s="108"/>
      <c r="IC207" s="108"/>
      <c r="ID207" s="108"/>
      <c r="IE207" s="108"/>
      <c r="IF207" s="108"/>
      <c r="IG207" s="108"/>
      <c r="IH207" s="108"/>
      <c r="II207" s="108"/>
      <c r="IJ207" s="108"/>
      <c r="IK207" s="108"/>
      <c r="IL207" s="108"/>
      <c r="IM207" s="108"/>
      <c r="IN207" s="108"/>
      <c r="IO207" s="108"/>
      <c r="IP207" s="108"/>
      <c r="IQ207" s="108"/>
      <c r="IR207" s="108"/>
      <c r="IS207" s="108"/>
      <c r="IT207" s="108"/>
      <c r="IU207" s="108"/>
      <c r="IV207" s="108"/>
      <c r="IW207" s="108"/>
      <c r="IX207" s="108"/>
      <c r="IY207" s="108"/>
    </row>
    <row r="208" spans="1:259" s="108" customFormat="1" ht="20.100000000000001" customHeight="1">
      <c r="A208" s="27" t="s">
        <v>449</v>
      </c>
      <c r="B208" s="27" t="s">
        <v>450</v>
      </c>
      <c r="C208" s="45">
        <v>7.2999999999999995E-2</v>
      </c>
      <c r="D208" s="27" t="s">
        <v>451</v>
      </c>
      <c r="E208" s="33">
        <v>24559464</v>
      </c>
      <c r="F208" s="33">
        <f>INT(C208*E208)</f>
        <v>1792840</v>
      </c>
      <c r="G208" s="33"/>
      <c r="H208" s="33"/>
      <c r="I208" s="33"/>
      <c r="J208" s="33"/>
      <c r="K208" s="28">
        <f t="shared" si="26"/>
        <v>24559464</v>
      </c>
      <c r="L208" s="26">
        <f t="shared" si="24"/>
        <v>1792840</v>
      </c>
      <c r="M208" s="53" t="s">
        <v>30</v>
      </c>
      <c r="N208" s="447">
        <f t="shared" ref="N208:N209" si="27">ROUND(L208/$K$6,4)</f>
        <v>7.1000000000000004E-3</v>
      </c>
      <c r="O208" s="54"/>
      <c r="P208" s="53"/>
      <c r="Q208" s="107"/>
    </row>
    <row r="209" spans="1:17" s="137" customFormat="1" ht="20.100000000000001" customHeight="1">
      <c r="A209" s="27" t="s">
        <v>452</v>
      </c>
      <c r="B209" s="27" t="s">
        <v>453</v>
      </c>
      <c r="C209" s="31">
        <v>0.03</v>
      </c>
      <c r="D209" s="27" t="s">
        <v>451</v>
      </c>
      <c r="E209" s="26"/>
      <c r="F209" s="26"/>
      <c r="G209" s="26"/>
      <c r="H209" s="26"/>
      <c r="I209" s="26">
        <f>H207</f>
        <v>5562103</v>
      </c>
      <c r="J209" s="26">
        <f>INT(C209*I209)</f>
        <v>166863</v>
      </c>
      <c r="K209" s="28">
        <f t="shared" si="26"/>
        <v>5562103</v>
      </c>
      <c r="L209" s="26">
        <f t="shared" si="24"/>
        <v>166863</v>
      </c>
      <c r="M209" s="53" t="s">
        <v>30</v>
      </c>
      <c r="N209" s="447">
        <f t="shared" si="27"/>
        <v>6.9999999999999999E-4</v>
      </c>
      <c r="O209" s="54"/>
      <c r="P209" s="53"/>
      <c r="Q209" s="107"/>
    </row>
    <row r="210" spans="1:17" ht="20.100000000000001" hidden="1" customHeight="1">
      <c r="A210" s="109" t="s">
        <v>249</v>
      </c>
      <c r="B210" s="109" t="s">
        <v>239</v>
      </c>
      <c r="C210" s="124"/>
      <c r="D210" s="109"/>
      <c r="E210" s="119"/>
      <c r="F210" s="110">
        <f>F208</f>
        <v>1792840</v>
      </c>
      <c r="G210" s="119"/>
      <c r="H210" s="110">
        <f>H207</f>
        <v>5562103</v>
      </c>
      <c r="I210" s="119"/>
      <c r="J210" s="110">
        <f>J209</f>
        <v>166863</v>
      </c>
      <c r="K210" s="76"/>
      <c r="L210" s="110">
        <f>+INT(H210+J210+F210)</f>
        <v>7521806</v>
      </c>
      <c r="M210" s="110"/>
      <c r="N210" s="65"/>
      <c r="O210" s="54"/>
      <c r="P210" s="53"/>
    </row>
    <row r="211" spans="1:17" ht="20.100000000000001" hidden="1" customHeight="1">
      <c r="A211" s="139"/>
      <c r="B211" s="140"/>
      <c r="C211" s="140"/>
      <c r="D211" s="139"/>
      <c r="E211" s="141"/>
      <c r="F211" s="141"/>
      <c r="G211" s="141"/>
      <c r="H211" s="141"/>
      <c r="I211" s="141"/>
      <c r="J211" s="141"/>
      <c r="K211" s="141"/>
      <c r="L211" s="141"/>
      <c r="M211" s="141"/>
      <c r="N211" s="65"/>
      <c r="O211" s="54"/>
      <c r="P211" s="53"/>
    </row>
    <row r="212" spans="1:17" ht="20.100000000000001" hidden="1" customHeight="1">
      <c r="A212" s="142" t="s">
        <v>250</v>
      </c>
      <c r="B212" s="140"/>
      <c r="C212" s="140"/>
      <c r="D212" s="139"/>
      <c r="E212" s="141"/>
      <c r="F212" s="141"/>
      <c r="G212" s="141"/>
      <c r="H212" s="141"/>
      <c r="I212" s="143">
        <f>I213</f>
        <v>101.9</v>
      </c>
      <c r="J212" s="144">
        <f>J213</f>
        <v>6847680</v>
      </c>
      <c r="K212" s="143">
        <f>K213</f>
        <v>101.9</v>
      </c>
      <c r="L212" s="144">
        <f>L213</f>
        <v>6847680</v>
      </c>
      <c r="M212" s="141"/>
      <c r="N212" s="65"/>
      <c r="O212" s="54"/>
      <c r="P212" s="53"/>
    </row>
    <row r="213" spans="1:17" ht="20.100000000000001" hidden="1" customHeight="1">
      <c r="A213" s="139" t="s">
        <v>454</v>
      </c>
      <c r="B213" s="140"/>
      <c r="C213" s="140">
        <v>67200</v>
      </c>
      <c r="D213" s="139" t="s">
        <v>455</v>
      </c>
      <c r="E213" s="141"/>
      <c r="F213" s="141"/>
      <c r="G213" s="141"/>
      <c r="H213" s="141"/>
      <c r="I213" s="145">
        <v>101.9</v>
      </c>
      <c r="J213" s="141">
        <f>C213*I213</f>
        <v>6847680</v>
      </c>
      <c r="K213" s="146">
        <f>E213+G213+I213</f>
        <v>101.9</v>
      </c>
      <c r="L213" s="141">
        <f>F213+H213+J213</f>
        <v>6847680</v>
      </c>
      <c r="M213" s="141"/>
      <c r="N213" s="65"/>
      <c r="O213" s="54"/>
      <c r="P213" s="53"/>
    </row>
    <row r="214" spans="1:17" ht="20.100000000000001" hidden="1" customHeight="1">
      <c r="A214" s="139"/>
      <c r="B214" s="140"/>
      <c r="C214" s="140"/>
      <c r="D214" s="139"/>
      <c r="E214" s="141"/>
      <c r="F214" s="141"/>
      <c r="G214" s="141"/>
      <c r="H214" s="141"/>
      <c r="I214" s="141"/>
      <c r="J214" s="141"/>
      <c r="K214" s="141"/>
      <c r="L214" s="141"/>
      <c r="M214" s="141"/>
      <c r="N214" s="65"/>
      <c r="O214" s="54"/>
      <c r="P214" s="53"/>
    </row>
    <row r="215" spans="1:17" ht="20.100000000000001" customHeight="1">
      <c r="A215" s="139"/>
      <c r="B215" s="140"/>
      <c r="C215" s="140"/>
      <c r="D215" s="139"/>
      <c r="E215" s="141"/>
      <c r="F215" s="141"/>
      <c r="G215" s="141"/>
      <c r="H215" s="141"/>
      <c r="I215" s="141"/>
      <c r="J215" s="141"/>
      <c r="K215" s="141"/>
      <c r="L215" s="141"/>
      <c r="M215" s="141"/>
      <c r="N215" s="447"/>
      <c r="O215" s="54"/>
      <c r="P215" s="53"/>
      <c r="Q215" s="55"/>
    </row>
    <row r="216" spans="1:17" ht="20.100000000000001" customHeight="1">
      <c r="A216" s="147" t="s">
        <v>253</v>
      </c>
      <c r="B216" s="140"/>
      <c r="C216" s="140"/>
      <c r="D216" s="139"/>
      <c r="E216" s="141"/>
      <c r="F216" s="141"/>
      <c r="G216" s="141"/>
      <c r="H216" s="141"/>
      <c r="I216" s="141"/>
      <c r="J216" s="141"/>
      <c r="K216" s="141"/>
      <c r="L216" s="148">
        <f>SUBTOTAL(9,L61:L215)</f>
        <v>251621068</v>
      </c>
      <c r="M216" s="141"/>
      <c r="N216" s="447">
        <f>SUBTOTAL(9,N61:N215)</f>
        <v>0.99999999999999911</v>
      </c>
      <c r="O216" s="54"/>
      <c r="P216" s="53"/>
      <c r="Q216" s="150"/>
    </row>
    <row r="217" spans="1:17" ht="20.100000000000001" customHeight="1">
      <c r="A217" s="151" t="s">
        <v>254</v>
      </c>
      <c r="B217" s="140"/>
      <c r="C217" s="140"/>
      <c r="D217" s="139"/>
      <c r="E217" s="141"/>
      <c r="F217" s="141"/>
      <c r="G217" s="141"/>
      <c r="H217" s="141"/>
      <c r="I217" s="141"/>
      <c r="J217" s="141"/>
      <c r="K217" s="141"/>
      <c r="L217" s="141"/>
      <c r="M217" s="141"/>
      <c r="N217" s="65"/>
      <c r="O217" s="54"/>
      <c r="P217" s="53"/>
      <c r="Q217" s="55"/>
    </row>
    <row r="218" spans="1:17" ht="20.100000000000001" customHeight="1">
      <c r="A218" s="139"/>
      <c r="B218" s="140"/>
      <c r="C218" s="140"/>
      <c r="D218" s="139"/>
      <c r="E218" s="141"/>
      <c r="F218" s="141"/>
      <c r="G218" s="141"/>
      <c r="H218" s="141"/>
      <c r="I218" s="141"/>
      <c r="J218" s="141"/>
      <c r="K218" s="141"/>
      <c r="L218" s="141"/>
      <c r="M218" s="141"/>
      <c r="N218" s="65"/>
      <c r="O218" s="54"/>
      <c r="P218" s="53"/>
      <c r="Q218" s="55"/>
    </row>
    <row r="219" spans="1:17" ht="20.100000000000001" customHeight="1">
      <c r="A219" s="139"/>
      <c r="B219" s="140"/>
      <c r="C219" s="140"/>
      <c r="D219" s="139"/>
      <c r="E219" s="141"/>
      <c r="F219" s="141"/>
      <c r="G219" s="141"/>
      <c r="H219" s="141"/>
      <c r="I219" s="141"/>
      <c r="J219" s="141"/>
      <c r="K219" s="141"/>
      <c r="L219" s="141"/>
      <c r="M219" s="141"/>
      <c r="N219" s="65"/>
      <c r="O219" s="54"/>
      <c r="P219" s="53"/>
      <c r="Q219" s="55"/>
    </row>
    <row r="220" spans="1:17" ht="20.100000000000001" customHeight="1">
      <c r="A220" s="139"/>
      <c r="B220" s="140"/>
      <c r="C220" s="140"/>
      <c r="D220" s="139"/>
      <c r="E220" s="141"/>
      <c r="F220" s="141"/>
      <c r="G220" s="141"/>
      <c r="H220" s="141"/>
      <c r="I220" s="141"/>
      <c r="J220" s="141"/>
      <c r="K220" s="141"/>
      <c r="L220" s="141"/>
      <c r="M220" s="141"/>
      <c r="N220" s="65"/>
      <c r="O220" s="54"/>
      <c r="P220" s="53"/>
      <c r="Q220" s="55"/>
    </row>
    <row r="221" spans="1:17" ht="20.100000000000001" customHeight="1">
      <c r="A221" s="139"/>
      <c r="B221" s="140"/>
      <c r="C221" s="140"/>
      <c r="D221" s="139"/>
      <c r="E221" s="141"/>
      <c r="F221" s="141"/>
      <c r="G221" s="141"/>
      <c r="H221" s="141"/>
      <c r="I221" s="141"/>
      <c r="J221" s="141"/>
      <c r="K221" s="141"/>
      <c r="L221" s="141"/>
      <c r="M221" s="141"/>
      <c r="N221" s="65"/>
      <c r="O221" s="54"/>
      <c r="P221" s="53"/>
      <c r="Q221" s="55"/>
    </row>
    <row r="222" spans="1:17" ht="20.100000000000001" customHeight="1">
      <c r="A222" s="139"/>
      <c r="B222" s="140"/>
      <c r="C222" s="140"/>
      <c r="D222" s="139"/>
      <c r="E222" s="141"/>
      <c r="F222" s="141"/>
      <c r="G222" s="141"/>
      <c r="H222" s="141"/>
      <c r="I222" s="141"/>
      <c r="J222" s="141"/>
      <c r="K222" s="141"/>
      <c r="L222" s="141"/>
      <c r="M222" s="141"/>
      <c r="N222" s="65"/>
      <c r="O222" s="54"/>
      <c r="P222" s="53"/>
      <c r="Q222" s="55"/>
    </row>
    <row r="223" spans="1:17" ht="20.100000000000001" customHeight="1">
      <c r="A223" s="139"/>
      <c r="B223" s="140"/>
      <c r="C223" s="140"/>
      <c r="D223" s="139"/>
      <c r="E223" s="141"/>
      <c r="F223" s="141"/>
      <c r="G223" s="141"/>
      <c r="H223" s="141"/>
      <c r="I223" s="141"/>
      <c r="J223" s="141"/>
      <c r="K223" s="141"/>
      <c r="L223" s="141"/>
      <c r="M223" s="141"/>
      <c r="N223" s="53"/>
      <c r="O223" s="55"/>
      <c r="P223" s="55"/>
      <c r="Q223" s="55"/>
    </row>
    <row r="224" spans="1:17" ht="20.100000000000001" customHeight="1">
      <c r="A224" s="139"/>
      <c r="B224" s="140"/>
      <c r="C224" s="140"/>
      <c r="D224" s="139"/>
      <c r="E224" s="141"/>
      <c r="F224" s="141"/>
      <c r="G224" s="141"/>
      <c r="H224" s="141"/>
      <c r="I224" s="141"/>
      <c r="J224" s="141"/>
      <c r="K224" s="141"/>
      <c r="L224" s="141"/>
      <c r="M224" s="141"/>
      <c r="N224" s="53"/>
      <c r="O224" s="55"/>
      <c r="P224" s="55"/>
      <c r="Q224" s="55"/>
    </row>
    <row r="225" spans="1:17" ht="20.100000000000001" customHeight="1">
      <c r="A225" s="139"/>
      <c r="B225" s="140"/>
      <c r="C225" s="140"/>
      <c r="D225" s="139"/>
      <c r="E225" s="141"/>
      <c r="F225" s="141"/>
      <c r="G225" s="141"/>
      <c r="H225" s="141"/>
      <c r="I225" s="141"/>
      <c r="J225" s="141"/>
      <c r="K225" s="141"/>
      <c r="L225" s="141"/>
      <c r="M225" s="141"/>
      <c r="N225" s="53"/>
      <c r="O225" s="55"/>
      <c r="P225" s="55"/>
      <c r="Q225" s="55"/>
    </row>
    <row r="226" spans="1:17" ht="20.100000000000001" hidden="1" customHeight="1">
      <c r="A226" s="139"/>
      <c r="B226" s="140"/>
      <c r="C226" s="140"/>
      <c r="D226" s="139"/>
      <c r="E226" s="141"/>
      <c r="F226" s="141"/>
      <c r="G226" s="141"/>
      <c r="H226" s="141"/>
      <c r="I226" s="141"/>
      <c r="J226" s="141"/>
      <c r="K226" s="141"/>
      <c r="L226" s="141"/>
      <c r="M226" s="141"/>
    </row>
    <row r="227" spans="1:17" ht="20.100000000000001" hidden="1" customHeight="1">
      <c r="A227" s="139"/>
      <c r="B227" s="140"/>
      <c r="C227" s="140"/>
      <c r="D227" s="139"/>
      <c r="E227" s="141"/>
      <c r="F227" s="141"/>
      <c r="G227" s="141"/>
      <c r="H227" s="141"/>
      <c r="I227" s="141"/>
      <c r="J227" s="141"/>
      <c r="K227" s="141"/>
      <c r="L227" s="141"/>
      <c r="M227" s="141"/>
    </row>
    <row r="228" spans="1:17" ht="19.5" customHeight="1">
      <c r="E228" s="154"/>
      <c r="F228" s="154"/>
      <c r="G228" s="154"/>
      <c r="H228" s="154"/>
      <c r="I228" s="154"/>
      <c r="J228" s="154"/>
      <c r="K228" s="154"/>
      <c r="L228" s="154">
        <f>SUBTOTAL(9,L32:L225)</f>
        <v>251621068</v>
      </c>
      <c r="M228" s="154"/>
    </row>
    <row r="229" spans="1:17" ht="19.5" customHeight="1">
      <c r="E229" s="154"/>
      <c r="F229" s="154"/>
      <c r="G229" s="154"/>
      <c r="H229" s="154"/>
      <c r="I229" s="154"/>
      <c r="J229" s="154"/>
      <c r="K229" s="154"/>
      <c r="L229" s="154"/>
      <c r="M229" s="154"/>
    </row>
    <row r="230" spans="1:17" ht="19.5" customHeight="1">
      <c r="E230" s="154"/>
      <c r="F230" s="154"/>
      <c r="G230" s="154"/>
      <c r="H230" s="154"/>
      <c r="I230" s="154"/>
      <c r="J230" s="154"/>
      <c r="K230" s="154"/>
      <c r="L230" s="154"/>
      <c r="M230" s="154"/>
    </row>
    <row r="231" spans="1:17" ht="19.5" customHeight="1">
      <c r="E231" s="154"/>
      <c r="F231" s="154"/>
      <c r="G231" s="154"/>
      <c r="H231" s="154"/>
      <c r="I231" s="154"/>
      <c r="J231" s="154"/>
      <c r="K231" s="154"/>
      <c r="L231" s="154"/>
      <c r="M231" s="154"/>
    </row>
    <row r="232" spans="1:17" ht="19.5" customHeight="1">
      <c r="E232" s="154"/>
      <c r="F232" s="154"/>
      <c r="G232" s="154"/>
      <c r="H232" s="154"/>
      <c r="I232" s="154"/>
      <c r="J232" s="154"/>
      <c r="K232" s="154"/>
      <c r="L232" s="154"/>
      <c r="M232" s="154"/>
    </row>
    <row r="233" spans="1:17" ht="19.5" customHeight="1">
      <c r="E233" s="154"/>
      <c r="F233" s="154"/>
      <c r="G233" s="154"/>
      <c r="H233" s="154"/>
      <c r="I233" s="154"/>
      <c r="J233" s="154"/>
      <c r="K233" s="154"/>
      <c r="L233" s="154"/>
      <c r="M233" s="154"/>
    </row>
    <row r="234" spans="1:17" ht="19.5" customHeight="1">
      <c r="E234" s="154"/>
      <c r="F234" s="154"/>
      <c r="G234" s="154"/>
      <c r="H234" s="154"/>
      <c r="I234" s="154"/>
      <c r="J234" s="154"/>
      <c r="K234" s="154"/>
      <c r="L234" s="154"/>
      <c r="M234" s="154"/>
    </row>
    <row r="235" spans="1:17" ht="19.5" customHeight="1">
      <c r="E235" s="154"/>
      <c r="F235" s="154"/>
      <c r="G235" s="154"/>
      <c r="H235" s="154"/>
      <c r="I235" s="154"/>
      <c r="J235" s="154"/>
      <c r="K235" s="154"/>
      <c r="L235" s="154"/>
      <c r="M235" s="154"/>
    </row>
    <row r="236" spans="1:17" ht="19.5" customHeight="1">
      <c r="E236" s="154"/>
      <c r="F236" s="154"/>
      <c r="G236" s="154"/>
      <c r="H236" s="154"/>
      <c r="I236" s="154"/>
      <c r="J236" s="154"/>
      <c r="K236" s="154"/>
      <c r="L236" s="154"/>
      <c r="M236" s="154"/>
    </row>
    <row r="237" spans="1:17" ht="19.5" customHeight="1">
      <c r="E237" s="154"/>
      <c r="F237" s="154"/>
      <c r="G237" s="154"/>
      <c r="H237" s="154"/>
      <c r="I237" s="154"/>
      <c r="J237" s="154"/>
      <c r="K237" s="154"/>
      <c r="L237" s="154"/>
      <c r="M237" s="154"/>
    </row>
    <row r="238" spans="1:17" ht="19.5" customHeight="1">
      <c r="E238" s="154"/>
      <c r="F238" s="154"/>
      <c r="G238" s="154"/>
      <c r="H238" s="154"/>
      <c r="I238" s="154"/>
      <c r="J238" s="154"/>
      <c r="K238" s="154"/>
      <c r="L238" s="154"/>
      <c r="M238" s="154"/>
    </row>
    <row r="239" spans="1:17" ht="19.5" customHeight="1">
      <c r="E239" s="154"/>
      <c r="F239" s="154"/>
      <c r="G239" s="154"/>
      <c r="H239" s="154"/>
      <c r="I239" s="154"/>
      <c r="J239" s="154"/>
      <c r="K239" s="154"/>
      <c r="L239" s="154"/>
      <c r="M239" s="154"/>
    </row>
    <row r="240" spans="1:17" ht="19.5" customHeight="1">
      <c r="E240" s="154"/>
      <c r="F240" s="154"/>
      <c r="G240" s="154"/>
      <c r="H240" s="154"/>
      <c r="I240" s="154"/>
      <c r="J240" s="154"/>
      <c r="K240" s="154"/>
      <c r="L240" s="154"/>
      <c r="M240" s="154"/>
    </row>
    <row r="241" spans="5:13" ht="19.5" customHeight="1">
      <c r="E241" s="154"/>
      <c r="F241" s="154"/>
      <c r="G241" s="154"/>
      <c r="H241" s="154"/>
      <c r="I241" s="154"/>
      <c r="J241" s="154"/>
      <c r="K241" s="154"/>
      <c r="L241" s="154"/>
      <c r="M241" s="154"/>
    </row>
    <row r="242" spans="5:13" ht="19.5" customHeight="1">
      <c r="E242" s="154"/>
      <c r="F242" s="154"/>
      <c r="G242" s="154"/>
      <c r="H242" s="154"/>
      <c r="I242" s="154"/>
      <c r="J242" s="154"/>
      <c r="K242" s="154"/>
      <c r="L242" s="154"/>
      <c r="M242" s="154"/>
    </row>
    <row r="243" spans="5:13" ht="19.5" customHeight="1">
      <c r="E243" s="154"/>
      <c r="F243" s="154"/>
      <c r="G243" s="154"/>
      <c r="H243" s="154"/>
      <c r="I243" s="154"/>
      <c r="J243" s="154"/>
      <c r="K243" s="154"/>
      <c r="L243" s="154"/>
      <c r="M243" s="154"/>
    </row>
    <row r="244" spans="5:13" ht="19.5" customHeight="1">
      <c r="E244" s="154"/>
      <c r="F244" s="154"/>
      <c r="G244" s="154"/>
      <c r="H244" s="154"/>
      <c r="I244" s="154"/>
      <c r="J244" s="154"/>
      <c r="K244" s="154"/>
      <c r="L244" s="154"/>
      <c r="M244" s="154"/>
    </row>
    <row r="245" spans="5:13" ht="19.5" customHeight="1">
      <c r="E245" s="154"/>
      <c r="F245" s="154"/>
      <c r="G245" s="154"/>
      <c r="H245" s="154"/>
      <c r="I245" s="154"/>
      <c r="J245" s="154"/>
      <c r="K245" s="154"/>
      <c r="L245" s="154"/>
      <c r="M245" s="154"/>
    </row>
    <row r="246" spans="5:13" ht="19.5" customHeight="1">
      <c r="E246" s="154"/>
      <c r="F246" s="154"/>
      <c r="G246" s="154"/>
      <c r="H246" s="154"/>
      <c r="I246" s="154"/>
      <c r="J246" s="154"/>
      <c r="K246" s="154"/>
      <c r="L246" s="154"/>
      <c r="M246" s="154"/>
    </row>
    <row r="247" spans="5:13" ht="19.5" customHeight="1">
      <c r="E247" s="154"/>
      <c r="F247" s="154"/>
      <c r="G247" s="154"/>
      <c r="H247" s="154"/>
      <c r="I247" s="154"/>
      <c r="J247" s="154"/>
      <c r="K247" s="154"/>
      <c r="L247" s="154"/>
      <c r="M247" s="154"/>
    </row>
    <row r="248" spans="5:13" ht="19.5" customHeight="1">
      <c r="E248" s="154"/>
      <c r="F248" s="154"/>
      <c r="G248" s="154"/>
      <c r="H248" s="154"/>
      <c r="I248" s="154"/>
      <c r="J248" s="154"/>
      <c r="K248" s="154"/>
      <c r="L248" s="154"/>
      <c r="M248" s="154"/>
    </row>
    <row r="249" spans="5:13" ht="19.5" customHeight="1">
      <c r="E249" s="154"/>
      <c r="F249" s="154"/>
      <c r="G249" s="154"/>
      <c r="H249" s="154"/>
      <c r="I249" s="154"/>
      <c r="J249" s="154"/>
      <c r="K249" s="154"/>
      <c r="L249" s="154"/>
      <c r="M249" s="154"/>
    </row>
    <row r="250" spans="5:13" ht="19.5" customHeight="1">
      <c r="E250" s="154"/>
      <c r="F250" s="154"/>
      <c r="G250" s="154"/>
      <c r="H250" s="154"/>
      <c r="I250" s="154"/>
      <c r="J250" s="154"/>
      <c r="K250" s="154"/>
      <c r="L250" s="154"/>
      <c r="M250" s="154"/>
    </row>
    <row r="251" spans="5:13" ht="19.5" customHeight="1">
      <c r="E251" s="154"/>
      <c r="F251" s="154"/>
      <c r="G251" s="154"/>
      <c r="H251" s="154"/>
      <c r="I251" s="154"/>
      <c r="J251" s="154"/>
      <c r="K251" s="154"/>
      <c r="L251" s="154"/>
      <c r="M251" s="154"/>
    </row>
    <row r="252" spans="5:13" ht="19.5" customHeight="1">
      <c r="E252" s="154"/>
      <c r="F252" s="154"/>
      <c r="G252" s="154"/>
      <c r="H252" s="154"/>
      <c r="I252" s="154"/>
      <c r="J252" s="154"/>
      <c r="K252" s="154"/>
      <c r="L252" s="154"/>
      <c r="M252" s="154"/>
    </row>
    <row r="253" spans="5:13" ht="19.5" customHeight="1">
      <c r="E253" s="154"/>
      <c r="F253" s="154"/>
      <c r="G253" s="154"/>
      <c r="H253" s="154"/>
      <c r="I253" s="154"/>
      <c r="J253" s="154"/>
      <c r="K253" s="154"/>
      <c r="L253" s="154"/>
      <c r="M253" s="154"/>
    </row>
    <row r="254" spans="5:13" ht="19.5" customHeight="1">
      <c r="E254" s="154"/>
      <c r="F254" s="154"/>
      <c r="G254" s="154"/>
      <c r="H254" s="154"/>
      <c r="I254" s="154"/>
      <c r="J254" s="154"/>
      <c r="K254" s="154"/>
      <c r="L254" s="154"/>
      <c r="M254" s="154"/>
    </row>
    <row r="255" spans="5:13" ht="19.5" customHeight="1">
      <c r="E255" s="154"/>
      <c r="F255" s="154"/>
      <c r="G255" s="154"/>
      <c r="H255" s="154"/>
      <c r="I255" s="154"/>
      <c r="J255" s="154"/>
      <c r="K255" s="154"/>
      <c r="L255" s="154"/>
      <c r="M255" s="154"/>
    </row>
    <row r="256" spans="5:13" ht="19.5" customHeight="1">
      <c r="E256" s="154"/>
      <c r="F256" s="154"/>
      <c r="G256" s="154"/>
      <c r="H256" s="154"/>
      <c r="I256" s="154"/>
      <c r="J256" s="154"/>
      <c r="K256" s="154"/>
      <c r="L256" s="154"/>
      <c r="M256" s="154"/>
    </row>
    <row r="257" spans="5:13" ht="19.5" customHeight="1">
      <c r="E257" s="154"/>
      <c r="F257" s="154"/>
      <c r="G257" s="154"/>
      <c r="H257" s="154"/>
      <c r="I257" s="154"/>
      <c r="J257" s="154"/>
      <c r="K257" s="154"/>
      <c r="L257" s="154"/>
      <c r="M257" s="154"/>
    </row>
    <row r="258" spans="5:13" ht="19.5" customHeight="1">
      <c r="E258" s="154"/>
      <c r="F258" s="154"/>
      <c r="G258" s="154"/>
      <c r="H258" s="154"/>
      <c r="I258" s="154"/>
      <c r="J258" s="154"/>
      <c r="K258" s="154"/>
      <c r="L258" s="154"/>
      <c r="M258" s="154"/>
    </row>
    <row r="259" spans="5:13" ht="19.5" customHeight="1">
      <c r="E259" s="154"/>
      <c r="F259" s="154"/>
      <c r="G259" s="154"/>
      <c r="H259" s="154"/>
      <c r="I259" s="154"/>
      <c r="J259" s="154"/>
      <c r="K259" s="154"/>
      <c r="L259" s="154"/>
      <c r="M259" s="154"/>
    </row>
    <row r="260" spans="5:13" ht="19.5" customHeight="1">
      <c r="E260" s="154"/>
      <c r="F260" s="154"/>
      <c r="G260" s="154"/>
      <c r="H260" s="154"/>
      <c r="I260" s="154"/>
      <c r="J260" s="154"/>
      <c r="K260" s="154"/>
      <c r="L260" s="154"/>
      <c r="M260" s="154"/>
    </row>
    <row r="261" spans="5:13" ht="19.5" customHeight="1">
      <c r="E261" s="154"/>
      <c r="F261" s="154"/>
      <c r="G261" s="154"/>
      <c r="H261" s="154"/>
      <c r="I261" s="154"/>
      <c r="J261" s="154"/>
      <c r="K261" s="154"/>
      <c r="L261" s="154"/>
      <c r="M261" s="154"/>
    </row>
    <row r="262" spans="5:13" ht="19.5" customHeight="1">
      <c r="E262" s="154"/>
      <c r="F262" s="154"/>
      <c r="G262" s="154"/>
      <c r="H262" s="154"/>
      <c r="I262" s="154"/>
      <c r="J262" s="154"/>
      <c r="K262" s="154"/>
      <c r="L262" s="154"/>
      <c r="M262" s="154"/>
    </row>
    <row r="263" spans="5:13" ht="19.5" customHeight="1">
      <c r="E263" s="154"/>
      <c r="F263" s="154"/>
      <c r="G263" s="154"/>
      <c r="H263" s="154"/>
      <c r="I263" s="154"/>
      <c r="J263" s="154"/>
      <c r="K263" s="154"/>
      <c r="L263" s="154"/>
      <c r="M263" s="154"/>
    </row>
    <row r="264" spans="5:13" ht="19.5" customHeight="1">
      <c r="E264" s="154"/>
      <c r="F264" s="154"/>
      <c r="G264" s="154"/>
      <c r="H264" s="154"/>
      <c r="I264" s="154"/>
      <c r="J264" s="154"/>
      <c r="K264" s="154"/>
      <c r="L264" s="154"/>
      <c r="M264" s="154"/>
    </row>
    <row r="265" spans="5:13" ht="19.5" customHeight="1">
      <c r="E265" s="154"/>
      <c r="F265" s="154"/>
      <c r="G265" s="154"/>
      <c r="H265" s="154"/>
      <c r="I265" s="154"/>
      <c r="J265" s="154"/>
      <c r="K265" s="154"/>
      <c r="L265" s="154"/>
      <c r="M265" s="154"/>
    </row>
    <row r="266" spans="5:13" ht="19.5" customHeight="1">
      <c r="E266" s="154"/>
      <c r="F266" s="154"/>
      <c r="G266" s="154"/>
      <c r="H266" s="154"/>
      <c r="I266" s="154"/>
      <c r="J266" s="154"/>
      <c r="K266" s="154"/>
      <c r="L266" s="154"/>
      <c r="M266" s="154"/>
    </row>
    <row r="267" spans="5:13" ht="19.5" customHeight="1">
      <c r="E267" s="154"/>
      <c r="F267" s="154"/>
      <c r="G267" s="154"/>
      <c r="H267" s="154"/>
      <c r="I267" s="154"/>
      <c r="J267" s="154"/>
      <c r="K267" s="154"/>
      <c r="L267" s="154"/>
      <c r="M267" s="154"/>
    </row>
    <row r="268" spans="5:13" ht="19.5" customHeight="1">
      <c r="E268" s="154"/>
      <c r="F268" s="154"/>
      <c r="G268" s="154"/>
      <c r="H268" s="154"/>
      <c r="I268" s="154"/>
      <c r="J268" s="154"/>
      <c r="K268" s="154"/>
      <c r="L268" s="154"/>
      <c r="M268" s="154"/>
    </row>
    <row r="269" spans="5:13" ht="19.5" customHeight="1">
      <c r="E269" s="154"/>
      <c r="F269" s="154"/>
      <c r="G269" s="154"/>
      <c r="H269" s="154"/>
      <c r="I269" s="154"/>
      <c r="J269" s="154"/>
      <c r="K269" s="154"/>
      <c r="L269" s="154"/>
      <c r="M269" s="154"/>
    </row>
    <row r="270" spans="5:13" ht="19.5" customHeight="1">
      <c r="E270" s="154"/>
      <c r="F270" s="154"/>
      <c r="G270" s="154"/>
      <c r="H270" s="154"/>
      <c r="I270" s="154"/>
      <c r="J270" s="154"/>
      <c r="K270" s="154"/>
      <c r="L270" s="154"/>
      <c r="M270" s="154"/>
    </row>
    <row r="271" spans="5:13" ht="19.5" customHeight="1">
      <c r="E271" s="154"/>
      <c r="F271" s="154"/>
      <c r="G271" s="154"/>
      <c r="H271" s="154"/>
      <c r="I271" s="154"/>
      <c r="J271" s="154"/>
      <c r="K271" s="154"/>
      <c r="L271" s="154"/>
      <c r="M271" s="154"/>
    </row>
    <row r="272" spans="5:13" ht="19.5" customHeight="1">
      <c r="E272" s="154"/>
      <c r="F272" s="154"/>
      <c r="G272" s="154"/>
      <c r="H272" s="154"/>
      <c r="I272" s="154"/>
      <c r="J272" s="154"/>
      <c r="K272" s="154"/>
      <c r="L272" s="154"/>
      <c r="M272" s="154"/>
    </row>
    <row r="273" spans="5:13" ht="19.5" customHeight="1">
      <c r="E273" s="154"/>
      <c r="F273" s="154"/>
      <c r="G273" s="154"/>
      <c r="H273" s="154"/>
      <c r="I273" s="154"/>
      <c r="J273" s="154"/>
      <c r="K273" s="154"/>
      <c r="L273" s="154"/>
      <c r="M273" s="154"/>
    </row>
    <row r="274" spans="5:13" ht="19.5" customHeight="1">
      <c r="E274" s="154"/>
      <c r="F274" s="154"/>
      <c r="G274" s="154"/>
      <c r="H274" s="154"/>
      <c r="I274" s="154"/>
      <c r="J274" s="154"/>
      <c r="K274" s="154"/>
      <c r="L274" s="154"/>
      <c r="M274" s="154"/>
    </row>
    <row r="275" spans="5:13" ht="19.5" customHeight="1">
      <c r="E275" s="154"/>
      <c r="F275" s="154"/>
      <c r="G275" s="154"/>
      <c r="H275" s="154"/>
      <c r="I275" s="154"/>
      <c r="J275" s="154"/>
      <c r="K275" s="154"/>
      <c r="L275" s="154"/>
      <c r="M275" s="154"/>
    </row>
    <row r="276" spans="5:13" ht="19.5" customHeight="1">
      <c r="E276" s="154"/>
      <c r="F276" s="154"/>
      <c r="G276" s="154"/>
      <c r="H276" s="154"/>
      <c r="I276" s="154"/>
      <c r="J276" s="154"/>
      <c r="K276" s="154"/>
      <c r="L276" s="154"/>
      <c r="M276" s="154"/>
    </row>
    <row r="277" spans="5:13" ht="19.5" customHeight="1">
      <c r="E277" s="154"/>
      <c r="F277" s="154"/>
      <c r="G277" s="154"/>
      <c r="H277" s="154"/>
      <c r="I277" s="154"/>
      <c r="J277" s="154"/>
      <c r="K277" s="154"/>
      <c r="L277" s="154"/>
      <c r="M277" s="154"/>
    </row>
    <row r="278" spans="5:13" ht="19.5" customHeight="1">
      <c r="E278" s="154"/>
      <c r="F278" s="154"/>
      <c r="G278" s="154"/>
      <c r="H278" s="154"/>
      <c r="I278" s="154"/>
      <c r="J278" s="154"/>
      <c r="K278" s="154"/>
      <c r="L278" s="154"/>
      <c r="M278" s="154"/>
    </row>
    <row r="279" spans="5:13" ht="19.5" customHeight="1">
      <c r="E279" s="154"/>
      <c r="F279" s="154"/>
      <c r="G279" s="154"/>
      <c r="H279" s="154"/>
      <c r="I279" s="154"/>
      <c r="J279" s="154"/>
      <c r="K279" s="154"/>
      <c r="L279" s="154"/>
      <c r="M279" s="154"/>
    </row>
    <row r="280" spans="5:13" ht="19.5" customHeight="1">
      <c r="E280" s="154"/>
      <c r="F280" s="154"/>
      <c r="G280" s="154"/>
      <c r="H280" s="154"/>
      <c r="I280" s="154"/>
      <c r="J280" s="154"/>
      <c r="K280" s="154"/>
      <c r="L280" s="154"/>
      <c r="M280" s="154"/>
    </row>
    <row r="281" spans="5:13" ht="19.5" customHeight="1">
      <c r="E281" s="154"/>
      <c r="F281" s="154"/>
      <c r="G281" s="154"/>
      <c r="H281" s="154"/>
      <c r="I281" s="154"/>
      <c r="J281" s="154"/>
      <c r="K281" s="154"/>
      <c r="L281" s="154"/>
      <c r="M281" s="154"/>
    </row>
    <row r="282" spans="5:13" ht="19.5" customHeight="1">
      <c r="E282" s="154"/>
      <c r="F282" s="154"/>
      <c r="G282" s="154"/>
      <c r="H282" s="154"/>
      <c r="I282" s="154"/>
      <c r="J282" s="154"/>
      <c r="K282" s="154"/>
      <c r="L282" s="154"/>
      <c r="M282" s="154"/>
    </row>
    <row r="283" spans="5:13" ht="19.5" customHeight="1">
      <c r="E283" s="154"/>
      <c r="F283" s="154"/>
      <c r="G283" s="154"/>
      <c r="H283" s="154"/>
      <c r="I283" s="154"/>
      <c r="J283" s="154"/>
      <c r="K283" s="154"/>
      <c r="L283" s="154"/>
      <c r="M283" s="154"/>
    </row>
    <row r="284" spans="5:13" ht="19.5" customHeight="1">
      <c r="E284" s="154"/>
      <c r="F284" s="154"/>
      <c r="G284" s="154"/>
      <c r="H284" s="154"/>
      <c r="I284" s="154"/>
      <c r="J284" s="154"/>
      <c r="K284" s="154"/>
      <c r="L284" s="154"/>
      <c r="M284" s="154"/>
    </row>
    <row r="285" spans="5:13" ht="19.5" customHeight="1">
      <c r="E285" s="154"/>
      <c r="F285" s="154"/>
      <c r="G285" s="154"/>
      <c r="H285" s="154"/>
      <c r="I285" s="154"/>
      <c r="J285" s="154"/>
      <c r="K285" s="154"/>
      <c r="L285" s="154"/>
      <c r="M285" s="154"/>
    </row>
    <row r="286" spans="5:13" ht="19.5" customHeight="1">
      <c r="E286" s="154"/>
      <c r="F286" s="154"/>
      <c r="G286" s="154"/>
      <c r="H286" s="154"/>
      <c r="I286" s="154"/>
      <c r="J286" s="154"/>
      <c r="K286" s="154"/>
      <c r="L286" s="154"/>
      <c r="M286" s="154"/>
    </row>
    <row r="287" spans="5:13" ht="19.5" customHeight="1">
      <c r="E287" s="154"/>
      <c r="F287" s="154"/>
      <c r="G287" s="154"/>
      <c r="H287" s="154"/>
      <c r="I287" s="154"/>
      <c r="J287" s="154"/>
      <c r="K287" s="154"/>
      <c r="L287" s="154"/>
      <c r="M287" s="154"/>
    </row>
    <row r="288" spans="5:13" ht="19.5" customHeight="1">
      <c r="E288" s="154"/>
      <c r="F288" s="154"/>
      <c r="G288" s="154"/>
      <c r="H288" s="154"/>
      <c r="I288" s="154"/>
      <c r="J288" s="154"/>
      <c r="K288" s="154"/>
      <c r="L288" s="154"/>
      <c r="M288" s="154"/>
    </row>
    <row r="289" spans="5:13" ht="19.5" customHeight="1">
      <c r="E289" s="154"/>
      <c r="F289" s="154"/>
      <c r="G289" s="154"/>
      <c r="H289" s="154"/>
      <c r="I289" s="154"/>
      <c r="J289" s="154"/>
      <c r="K289" s="154"/>
      <c r="L289" s="154"/>
      <c r="M289" s="154"/>
    </row>
    <row r="290" spans="5:13" ht="19.5" customHeight="1">
      <c r="E290" s="154"/>
      <c r="F290" s="154"/>
      <c r="G290" s="154"/>
      <c r="H290" s="154"/>
      <c r="I290" s="154"/>
      <c r="J290" s="154"/>
      <c r="K290" s="154"/>
      <c r="L290" s="154"/>
      <c r="M290" s="154"/>
    </row>
    <row r="291" spans="5:13" ht="19.5" customHeight="1">
      <c r="E291" s="154"/>
      <c r="F291" s="154"/>
      <c r="G291" s="154"/>
      <c r="H291" s="154"/>
      <c r="I291" s="154"/>
      <c r="J291" s="154"/>
      <c r="K291" s="154"/>
      <c r="L291" s="154"/>
      <c r="M291" s="154"/>
    </row>
    <row r="292" spans="5:13" ht="19.5" customHeight="1">
      <c r="E292" s="154"/>
      <c r="F292" s="154"/>
      <c r="G292" s="154"/>
      <c r="H292" s="154"/>
      <c r="I292" s="154"/>
      <c r="J292" s="154"/>
      <c r="K292" s="154"/>
      <c r="L292" s="154"/>
      <c r="M292" s="154"/>
    </row>
    <row r="293" spans="5:13" ht="19.5" customHeight="1">
      <c r="E293" s="154"/>
      <c r="F293" s="154"/>
      <c r="G293" s="154"/>
      <c r="H293" s="154"/>
      <c r="I293" s="154"/>
      <c r="J293" s="154"/>
      <c r="K293" s="154"/>
      <c r="L293" s="154"/>
      <c r="M293" s="154"/>
    </row>
    <row r="294" spans="5:13" ht="19.5" customHeight="1">
      <c r="E294" s="154"/>
      <c r="F294" s="154"/>
      <c r="G294" s="154"/>
      <c r="H294" s="154"/>
      <c r="I294" s="154"/>
      <c r="J294" s="154"/>
      <c r="K294" s="154"/>
      <c r="L294" s="154"/>
      <c r="M294" s="154"/>
    </row>
    <row r="295" spans="5:13" ht="19.5" customHeight="1">
      <c r="E295" s="154"/>
      <c r="F295" s="154"/>
      <c r="G295" s="154"/>
      <c r="H295" s="154"/>
      <c r="I295" s="154"/>
      <c r="J295" s="154"/>
      <c r="K295" s="154"/>
      <c r="L295" s="154"/>
      <c r="M295" s="154"/>
    </row>
    <row r="296" spans="5:13" ht="19.5" customHeight="1">
      <c r="E296" s="154"/>
      <c r="F296" s="154"/>
      <c r="G296" s="154"/>
      <c r="H296" s="154"/>
      <c r="I296" s="154"/>
      <c r="J296" s="154"/>
      <c r="K296" s="154"/>
      <c r="L296" s="154"/>
      <c r="M296" s="154"/>
    </row>
    <row r="297" spans="5:13" ht="19.5" customHeight="1">
      <c r="E297" s="154"/>
      <c r="F297" s="154"/>
      <c r="G297" s="154"/>
      <c r="H297" s="154"/>
      <c r="I297" s="154"/>
      <c r="J297" s="154"/>
      <c r="K297" s="154"/>
      <c r="L297" s="154"/>
      <c r="M297" s="154"/>
    </row>
    <row r="298" spans="5:13" ht="19.5" customHeight="1">
      <c r="E298" s="154"/>
      <c r="F298" s="154"/>
      <c r="G298" s="154"/>
      <c r="H298" s="154"/>
      <c r="I298" s="154"/>
      <c r="J298" s="154"/>
      <c r="K298" s="154"/>
      <c r="L298" s="154"/>
      <c r="M298" s="154"/>
    </row>
    <row r="299" spans="5:13" ht="19.5" customHeight="1">
      <c r="E299" s="154"/>
      <c r="F299" s="154"/>
      <c r="G299" s="154"/>
      <c r="H299" s="154"/>
      <c r="I299" s="154"/>
      <c r="J299" s="154"/>
      <c r="K299" s="154"/>
      <c r="L299" s="154"/>
      <c r="M299" s="154"/>
    </row>
    <row r="300" spans="5:13" ht="19.5" customHeight="1">
      <c r="E300" s="154"/>
      <c r="F300" s="154"/>
      <c r="G300" s="154"/>
      <c r="H300" s="154"/>
      <c r="I300" s="154"/>
      <c r="J300" s="154"/>
      <c r="K300" s="154"/>
      <c r="L300" s="154"/>
      <c r="M300" s="154"/>
    </row>
    <row r="301" spans="5:13" ht="19.5" customHeight="1">
      <c r="E301" s="154"/>
      <c r="F301" s="154"/>
      <c r="G301" s="154"/>
      <c r="H301" s="154"/>
      <c r="I301" s="154"/>
      <c r="J301" s="154"/>
      <c r="K301" s="154"/>
      <c r="L301" s="154"/>
      <c r="M301" s="154"/>
    </row>
    <row r="302" spans="5:13" ht="19.5" customHeight="1">
      <c r="E302" s="154"/>
      <c r="F302" s="154"/>
      <c r="G302" s="154"/>
      <c r="H302" s="154"/>
      <c r="I302" s="154"/>
      <c r="J302" s="154"/>
      <c r="K302" s="154"/>
      <c r="L302" s="154"/>
      <c r="M302" s="154"/>
    </row>
    <row r="303" spans="5:13" ht="19.5" customHeight="1">
      <c r="E303" s="154"/>
      <c r="F303" s="154"/>
      <c r="G303" s="154"/>
      <c r="H303" s="154"/>
      <c r="I303" s="154"/>
      <c r="J303" s="154"/>
      <c r="K303" s="154"/>
      <c r="L303" s="154"/>
      <c r="M303" s="154"/>
    </row>
    <row r="304" spans="5:13" ht="19.5" customHeight="1">
      <c r="E304" s="154"/>
      <c r="F304" s="154"/>
      <c r="G304" s="154"/>
      <c r="H304" s="154"/>
      <c r="I304" s="154"/>
      <c r="J304" s="154"/>
      <c r="K304" s="154"/>
      <c r="L304" s="154"/>
      <c r="M304" s="154"/>
    </row>
    <row r="305" spans="5:13" ht="19.5" customHeight="1">
      <c r="E305" s="154"/>
      <c r="F305" s="154"/>
      <c r="G305" s="154"/>
      <c r="H305" s="154"/>
      <c r="I305" s="154"/>
      <c r="J305" s="154"/>
      <c r="K305" s="154"/>
      <c r="L305" s="154"/>
      <c r="M305" s="154"/>
    </row>
    <row r="306" spans="5:13" ht="19.5" customHeight="1">
      <c r="E306" s="154"/>
      <c r="F306" s="154"/>
      <c r="G306" s="154"/>
      <c r="H306" s="154"/>
      <c r="I306" s="154"/>
      <c r="J306" s="154"/>
      <c r="K306" s="154"/>
      <c r="L306" s="154"/>
      <c r="M306" s="154"/>
    </row>
    <row r="307" spans="5:13" ht="19.5" customHeight="1">
      <c r="E307" s="154"/>
      <c r="F307" s="154"/>
      <c r="G307" s="154"/>
      <c r="H307" s="154"/>
      <c r="I307" s="154"/>
      <c r="J307" s="154"/>
      <c r="K307" s="154"/>
      <c r="L307" s="154"/>
      <c r="M307" s="154"/>
    </row>
    <row r="308" spans="5:13" ht="19.5" customHeight="1">
      <c r="E308" s="154"/>
      <c r="F308" s="154"/>
      <c r="G308" s="154"/>
      <c r="H308" s="154"/>
      <c r="I308" s="154"/>
      <c r="J308" s="154"/>
      <c r="K308" s="154"/>
      <c r="L308" s="154"/>
      <c r="M308" s="154"/>
    </row>
    <row r="309" spans="5:13" ht="19.5" customHeight="1">
      <c r="E309" s="154"/>
      <c r="F309" s="154"/>
      <c r="G309" s="154"/>
      <c r="H309" s="154"/>
      <c r="I309" s="154"/>
      <c r="J309" s="154"/>
      <c r="K309" s="154"/>
      <c r="L309" s="154"/>
      <c r="M309" s="154"/>
    </row>
    <row r="310" spans="5:13" ht="19.5" customHeight="1">
      <c r="E310" s="154"/>
      <c r="F310" s="154"/>
      <c r="G310" s="154"/>
      <c r="H310" s="154"/>
      <c r="I310" s="154"/>
      <c r="J310" s="154"/>
      <c r="K310" s="154"/>
      <c r="L310" s="154"/>
      <c r="M310" s="154"/>
    </row>
    <row r="311" spans="5:13" ht="19.5" customHeight="1">
      <c r="E311" s="154"/>
      <c r="F311" s="154"/>
      <c r="G311" s="154"/>
      <c r="H311" s="154"/>
      <c r="I311" s="154"/>
      <c r="J311" s="154"/>
      <c r="K311" s="154"/>
      <c r="L311" s="154"/>
      <c r="M311" s="154"/>
    </row>
    <row r="312" spans="5:13" ht="19.5" customHeight="1">
      <c r="E312" s="154"/>
      <c r="F312" s="154"/>
      <c r="G312" s="154"/>
      <c r="H312" s="154"/>
      <c r="I312" s="154"/>
      <c r="J312" s="154"/>
      <c r="K312" s="154"/>
      <c r="L312" s="154"/>
      <c r="M312" s="154"/>
    </row>
    <row r="313" spans="5:13" ht="19.5" customHeight="1">
      <c r="E313" s="154"/>
      <c r="F313" s="154"/>
      <c r="G313" s="154"/>
      <c r="H313" s="154"/>
      <c r="I313" s="154"/>
      <c r="J313" s="154"/>
      <c r="K313" s="154"/>
      <c r="L313" s="154"/>
      <c r="M313" s="154"/>
    </row>
    <row r="314" spans="5:13" ht="19.5" customHeight="1">
      <c r="E314" s="154"/>
      <c r="F314" s="154"/>
      <c r="G314" s="154"/>
      <c r="H314" s="154"/>
      <c r="I314" s="154"/>
      <c r="J314" s="154"/>
      <c r="K314" s="154"/>
      <c r="L314" s="154"/>
      <c r="M314" s="154"/>
    </row>
    <row r="315" spans="5:13" ht="19.5" customHeight="1">
      <c r="E315" s="154"/>
      <c r="F315" s="154"/>
      <c r="G315" s="154"/>
      <c r="H315" s="154"/>
      <c r="I315" s="154"/>
      <c r="J315" s="154"/>
      <c r="K315" s="154"/>
      <c r="L315" s="154"/>
      <c r="M315" s="154"/>
    </row>
    <row r="316" spans="5:13" ht="19.5" customHeight="1">
      <c r="E316" s="154"/>
      <c r="F316" s="154"/>
      <c r="G316" s="154"/>
      <c r="H316" s="154"/>
      <c r="I316" s="154"/>
      <c r="J316" s="154"/>
      <c r="K316" s="154"/>
      <c r="L316" s="154"/>
      <c r="M316" s="154"/>
    </row>
    <row r="317" spans="5:13" ht="19.5" customHeight="1">
      <c r="E317" s="154"/>
      <c r="F317" s="154"/>
      <c r="G317" s="154"/>
      <c r="H317" s="154"/>
      <c r="I317" s="154"/>
      <c r="J317" s="154"/>
      <c r="K317" s="154"/>
      <c r="L317" s="154"/>
      <c r="M317" s="154"/>
    </row>
    <row r="318" spans="5:13" ht="19.5" customHeight="1">
      <c r="E318" s="154"/>
      <c r="F318" s="154"/>
      <c r="G318" s="154"/>
      <c r="H318" s="154"/>
      <c r="I318" s="154"/>
      <c r="J318" s="154"/>
      <c r="K318" s="154"/>
      <c r="L318" s="154"/>
      <c r="M318" s="154"/>
    </row>
    <row r="319" spans="5:13" ht="19.5" customHeight="1">
      <c r="E319" s="154"/>
      <c r="F319" s="154"/>
      <c r="G319" s="154"/>
      <c r="H319" s="154"/>
      <c r="I319" s="154"/>
      <c r="J319" s="154"/>
      <c r="K319" s="154"/>
      <c r="L319" s="154"/>
      <c r="M319" s="154"/>
    </row>
    <row r="320" spans="5:13" ht="19.5" customHeight="1">
      <c r="E320" s="154"/>
      <c r="F320" s="154"/>
      <c r="G320" s="154"/>
      <c r="H320" s="154"/>
      <c r="I320" s="154"/>
      <c r="J320" s="154"/>
      <c r="K320" s="154"/>
      <c r="L320" s="154"/>
      <c r="M320" s="154"/>
    </row>
    <row r="321" spans="5:13" ht="19.5" customHeight="1">
      <c r="E321" s="154"/>
      <c r="F321" s="154"/>
      <c r="G321" s="154"/>
      <c r="H321" s="154"/>
      <c r="I321" s="154"/>
      <c r="J321" s="154"/>
      <c r="K321" s="154"/>
      <c r="L321" s="154"/>
      <c r="M321" s="154"/>
    </row>
    <row r="322" spans="5:13" ht="19.5" customHeight="1">
      <c r="E322" s="154"/>
      <c r="F322" s="154"/>
      <c r="G322" s="154"/>
      <c r="H322" s="154"/>
      <c r="I322" s="154"/>
      <c r="J322" s="154"/>
      <c r="K322" s="154"/>
      <c r="L322" s="154"/>
      <c r="M322" s="154"/>
    </row>
    <row r="323" spans="5:13" ht="19.5" customHeight="1">
      <c r="E323" s="154"/>
      <c r="F323" s="154"/>
      <c r="G323" s="154"/>
      <c r="H323" s="154"/>
      <c r="I323" s="154"/>
      <c r="J323" s="154"/>
      <c r="K323" s="154"/>
      <c r="L323" s="154"/>
      <c r="M323" s="154"/>
    </row>
    <row r="324" spans="5:13" ht="19.5" customHeight="1">
      <c r="E324" s="154"/>
      <c r="F324" s="154"/>
      <c r="G324" s="154"/>
      <c r="H324" s="154"/>
      <c r="I324" s="154"/>
      <c r="J324" s="154"/>
      <c r="K324" s="154"/>
      <c r="L324" s="154"/>
      <c r="M324" s="154"/>
    </row>
    <row r="325" spans="5:13" ht="19.5" customHeight="1">
      <c r="E325" s="154"/>
      <c r="F325" s="154"/>
      <c r="G325" s="154"/>
      <c r="H325" s="154"/>
      <c r="I325" s="154"/>
      <c r="J325" s="154"/>
      <c r="K325" s="154"/>
      <c r="L325" s="154"/>
      <c r="M325" s="154"/>
    </row>
    <row r="326" spans="5:13" ht="19.5" customHeight="1">
      <c r="E326" s="154"/>
      <c r="F326" s="154"/>
      <c r="G326" s="154"/>
      <c r="H326" s="154"/>
      <c r="I326" s="154"/>
      <c r="J326" s="154"/>
      <c r="K326" s="154"/>
      <c r="L326" s="154"/>
      <c r="M326" s="154"/>
    </row>
    <row r="327" spans="5:13" ht="19.5" customHeight="1">
      <c r="E327" s="154"/>
      <c r="F327" s="154"/>
      <c r="G327" s="154"/>
      <c r="H327" s="154"/>
      <c r="I327" s="154"/>
      <c r="J327" s="154"/>
      <c r="K327" s="154"/>
      <c r="L327" s="154"/>
      <c r="M327" s="154"/>
    </row>
    <row r="328" spans="5:13" ht="19.5" customHeight="1">
      <c r="E328" s="154"/>
      <c r="F328" s="154"/>
      <c r="G328" s="154"/>
      <c r="H328" s="154"/>
      <c r="I328" s="154"/>
      <c r="J328" s="154"/>
      <c r="K328" s="154"/>
      <c r="L328" s="154"/>
      <c r="M328" s="154"/>
    </row>
    <row r="329" spans="5:13" ht="19.5" customHeight="1">
      <c r="E329" s="154"/>
      <c r="F329" s="154"/>
      <c r="G329" s="154"/>
      <c r="H329" s="154"/>
      <c r="I329" s="154"/>
      <c r="J329" s="154"/>
      <c r="K329" s="154"/>
      <c r="L329" s="154"/>
      <c r="M329" s="154"/>
    </row>
    <row r="330" spans="5:13" ht="19.5" customHeight="1">
      <c r="E330" s="154"/>
      <c r="F330" s="154"/>
      <c r="G330" s="154"/>
      <c r="H330" s="154"/>
      <c r="I330" s="154"/>
      <c r="J330" s="154"/>
      <c r="K330" s="154"/>
      <c r="L330" s="154"/>
      <c r="M330" s="154"/>
    </row>
    <row r="331" spans="5:13" ht="19.5" customHeight="1">
      <c r="E331" s="154"/>
      <c r="F331" s="154"/>
      <c r="G331" s="154"/>
      <c r="H331" s="154"/>
      <c r="I331" s="154"/>
      <c r="J331" s="154"/>
      <c r="K331" s="154"/>
      <c r="L331" s="154"/>
      <c r="M331" s="154"/>
    </row>
    <row r="332" spans="5:13" ht="19.5" customHeight="1">
      <c r="E332" s="154"/>
      <c r="F332" s="154"/>
      <c r="G332" s="154"/>
      <c r="H332" s="154"/>
      <c r="I332" s="154"/>
      <c r="J332" s="154"/>
      <c r="K332" s="154"/>
      <c r="L332" s="154"/>
      <c r="M332" s="154"/>
    </row>
    <row r="333" spans="5:13" ht="19.5" customHeight="1">
      <c r="E333" s="154"/>
      <c r="F333" s="154"/>
      <c r="G333" s="154"/>
      <c r="H333" s="154"/>
      <c r="I333" s="154"/>
      <c r="J333" s="154"/>
      <c r="K333" s="154"/>
      <c r="L333" s="154"/>
      <c r="M333" s="154"/>
    </row>
    <row r="334" spans="5:13" ht="19.5" customHeight="1">
      <c r="E334" s="154"/>
      <c r="F334" s="154"/>
      <c r="G334" s="154"/>
      <c r="H334" s="154"/>
      <c r="I334" s="154"/>
      <c r="J334" s="154"/>
      <c r="K334" s="154"/>
      <c r="L334" s="154"/>
      <c r="M334" s="154"/>
    </row>
    <row r="335" spans="5:13" ht="19.5" customHeight="1">
      <c r="E335" s="154"/>
      <c r="F335" s="154"/>
      <c r="G335" s="154"/>
      <c r="H335" s="154"/>
      <c r="I335" s="154"/>
      <c r="J335" s="154"/>
      <c r="K335" s="154"/>
      <c r="L335" s="154"/>
      <c r="M335" s="154"/>
    </row>
    <row r="336" spans="5:13" ht="19.5" customHeight="1">
      <c r="E336" s="154"/>
      <c r="F336" s="154"/>
      <c r="G336" s="154"/>
      <c r="H336" s="154"/>
      <c r="I336" s="154"/>
      <c r="J336" s="154"/>
      <c r="K336" s="154"/>
      <c r="L336" s="154"/>
      <c r="M336" s="154"/>
    </row>
    <row r="337" spans="5:13" ht="19.5" customHeight="1">
      <c r="E337" s="154"/>
      <c r="F337" s="154"/>
      <c r="G337" s="154"/>
      <c r="H337" s="154"/>
      <c r="I337" s="154"/>
      <c r="J337" s="154"/>
      <c r="K337" s="154"/>
      <c r="L337" s="154"/>
      <c r="M337" s="154"/>
    </row>
    <row r="338" spans="5:13" ht="19.5" customHeight="1">
      <c r="E338" s="154"/>
      <c r="F338" s="154"/>
      <c r="G338" s="154"/>
      <c r="H338" s="154"/>
      <c r="I338" s="154"/>
      <c r="J338" s="154"/>
      <c r="K338" s="154"/>
      <c r="L338" s="154"/>
      <c r="M338" s="154"/>
    </row>
    <row r="339" spans="5:13" ht="19.5" customHeight="1">
      <c r="E339" s="154"/>
      <c r="F339" s="154"/>
      <c r="G339" s="154"/>
      <c r="H339" s="154"/>
      <c r="I339" s="154"/>
      <c r="J339" s="154"/>
      <c r="K339" s="154"/>
      <c r="L339" s="154"/>
      <c r="M339" s="154"/>
    </row>
    <row r="340" spans="5:13" ht="19.5" customHeight="1">
      <c r="E340" s="154"/>
      <c r="F340" s="154"/>
      <c r="G340" s="154"/>
      <c r="H340" s="154"/>
      <c r="I340" s="154"/>
      <c r="J340" s="154"/>
      <c r="K340" s="154"/>
      <c r="L340" s="154"/>
      <c r="M340" s="154"/>
    </row>
    <row r="341" spans="5:13" ht="19.5" customHeight="1">
      <c r="E341" s="154"/>
      <c r="F341" s="154"/>
      <c r="G341" s="154"/>
      <c r="H341" s="154"/>
      <c r="I341" s="154"/>
      <c r="J341" s="154"/>
      <c r="K341" s="154"/>
      <c r="L341" s="154"/>
      <c r="M341" s="154"/>
    </row>
    <row r="342" spans="5:13" ht="19.5" customHeight="1">
      <c r="E342" s="154"/>
      <c r="F342" s="154"/>
      <c r="G342" s="154"/>
      <c r="H342" s="154"/>
      <c r="I342" s="154"/>
      <c r="J342" s="154"/>
      <c r="K342" s="154"/>
      <c r="L342" s="154"/>
      <c r="M342" s="154"/>
    </row>
    <row r="343" spans="5:13" ht="19.5" customHeight="1">
      <c r="E343" s="154"/>
      <c r="F343" s="154"/>
      <c r="G343" s="154"/>
      <c r="H343" s="154"/>
      <c r="I343" s="154"/>
      <c r="J343" s="154"/>
      <c r="K343" s="154"/>
      <c r="L343" s="154"/>
      <c r="M343" s="154"/>
    </row>
    <row r="344" spans="5:13" ht="19.5" customHeight="1">
      <c r="E344" s="154"/>
      <c r="F344" s="154"/>
      <c r="G344" s="154"/>
      <c r="H344" s="154"/>
      <c r="I344" s="154"/>
      <c r="J344" s="154"/>
      <c r="K344" s="154"/>
      <c r="L344" s="154"/>
      <c r="M344" s="154"/>
    </row>
    <row r="345" spans="5:13" ht="19.5" customHeight="1">
      <c r="E345" s="154"/>
      <c r="F345" s="154"/>
      <c r="G345" s="154"/>
      <c r="H345" s="154"/>
      <c r="I345" s="154"/>
      <c r="J345" s="154"/>
      <c r="K345" s="154"/>
      <c r="L345" s="154"/>
      <c r="M345" s="154"/>
    </row>
    <row r="346" spans="5:13" ht="19.5" customHeight="1">
      <c r="E346" s="154"/>
      <c r="F346" s="154"/>
      <c r="G346" s="154"/>
      <c r="H346" s="154"/>
      <c r="I346" s="154"/>
      <c r="J346" s="154"/>
      <c r="K346" s="154"/>
      <c r="L346" s="154"/>
      <c r="M346" s="154"/>
    </row>
    <row r="347" spans="5:13" ht="19.5" customHeight="1">
      <c r="E347" s="154"/>
      <c r="F347" s="154"/>
      <c r="G347" s="154"/>
      <c r="H347" s="154"/>
      <c r="I347" s="154"/>
      <c r="J347" s="154"/>
      <c r="K347" s="154"/>
      <c r="L347" s="154"/>
      <c r="M347" s="154"/>
    </row>
    <row r="348" spans="5:13" ht="19.5" customHeight="1">
      <c r="E348" s="154"/>
      <c r="F348" s="154"/>
      <c r="G348" s="154"/>
      <c r="H348" s="154"/>
      <c r="I348" s="154"/>
      <c r="J348" s="154"/>
      <c r="K348" s="154"/>
      <c r="L348" s="154"/>
      <c r="M348" s="154"/>
    </row>
    <row r="349" spans="5:13" ht="19.5" customHeight="1">
      <c r="E349" s="154"/>
      <c r="F349" s="154"/>
      <c r="G349" s="154"/>
      <c r="H349" s="154"/>
      <c r="I349" s="154"/>
      <c r="J349" s="154"/>
      <c r="K349" s="154"/>
      <c r="L349" s="154"/>
      <c r="M349" s="154"/>
    </row>
    <row r="350" spans="5:13" ht="19.5" customHeight="1">
      <c r="E350" s="154"/>
      <c r="F350" s="154"/>
      <c r="G350" s="154"/>
      <c r="H350" s="154"/>
      <c r="I350" s="154"/>
      <c r="J350" s="154"/>
      <c r="K350" s="154"/>
      <c r="L350" s="154"/>
      <c r="M350" s="154"/>
    </row>
    <row r="351" spans="5:13" ht="19.5" customHeight="1">
      <c r="E351" s="154"/>
      <c r="F351" s="154"/>
      <c r="G351" s="154"/>
      <c r="H351" s="154"/>
      <c r="I351" s="154"/>
      <c r="J351" s="154"/>
      <c r="K351" s="154"/>
      <c r="L351" s="154"/>
      <c r="M351" s="154"/>
    </row>
    <row r="352" spans="5:13" ht="19.5" customHeight="1">
      <c r="E352" s="154"/>
      <c r="F352" s="154"/>
      <c r="G352" s="154"/>
      <c r="H352" s="154"/>
      <c r="I352" s="154"/>
      <c r="J352" s="154"/>
      <c r="K352" s="154"/>
      <c r="L352" s="154"/>
      <c r="M352" s="154"/>
    </row>
    <row r="353" spans="5:13" ht="19.5" customHeight="1">
      <c r="E353" s="154"/>
      <c r="F353" s="154"/>
      <c r="G353" s="154"/>
      <c r="H353" s="154"/>
      <c r="I353" s="154"/>
      <c r="J353" s="154"/>
      <c r="K353" s="154"/>
      <c r="L353" s="154"/>
      <c r="M353" s="154"/>
    </row>
    <row r="354" spans="5:13" ht="19.5" customHeight="1">
      <c r="E354" s="154"/>
      <c r="F354" s="154"/>
      <c r="G354" s="154"/>
      <c r="H354" s="154"/>
      <c r="I354" s="154"/>
      <c r="J354" s="154"/>
      <c r="K354" s="154"/>
      <c r="L354" s="154"/>
      <c r="M354" s="154"/>
    </row>
    <row r="355" spans="5:13" ht="19.5" customHeight="1">
      <c r="E355" s="154"/>
      <c r="F355" s="154"/>
      <c r="G355" s="154"/>
      <c r="H355" s="154"/>
      <c r="I355" s="154"/>
      <c r="J355" s="154"/>
      <c r="K355" s="154"/>
      <c r="L355" s="154"/>
      <c r="M355" s="154"/>
    </row>
    <row r="356" spans="5:13" ht="19.5" customHeight="1">
      <c r="E356" s="154"/>
      <c r="F356" s="154"/>
      <c r="G356" s="154"/>
      <c r="H356" s="154"/>
      <c r="I356" s="154"/>
      <c r="J356" s="154"/>
      <c r="K356" s="154"/>
      <c r="L356" s="154"/>
      <c r="M356" s="154"/>
    </row>
    <row r="357" spans="5:13" ht="19.5" customHeight="1">
      <c r="E357" s="154"/>
      <c r="F357" s="154"/>
      <c r="G357" s="154"/>
      <c r="H357" s="154"/>
      <c r="I357" s="154"/>
      <c r="J357" s="154"/>
      <c r="K357" s="154"/>
      <c r="L357" s="154"/>
      <c r="M357" s="154"/>
    </row>
    <row r="358" spans="5:13" ht="19.5" customHeight="1">
      <c r="E358" s="154"/>
      <c r="F358" s="154"/>
      <c r="G358" s="154"/>
      <c r="H358" s="154"/>
      <c r="I358" s="154"/>
      <c r="J358" s="154"/>
      <c r="K358" s="154"/>
      <c r="L358" s="154"/>
      <c r="M358" s="154"/>
    </row>
    <row r="359" spans="5:13" ht="19.5" customHeight="1">
      <c r="E359" s="154"/>
      <c r="F359" s="154"/>
      <c r="G359" s="154"/>
      <c r="H359" s="154"/>
      <c r="I359" s="154"/>
      <c r="J359" s="154"/>
      <c r="K359" s="154"/>
      <c r="L359" s="154"/>
      <c r="M359" s="154"/>
    </row>
    <row r="360" spans="5:13" ht="19.5" customHeight="1">
      <c r="E360" s="154"/>
      <c r="F360" s="154"/>
      <c r="G360" s="154"/>
      <c r="H360" s="154"/>
      <c r="I360" s="154"/>
      <c r="J360" s="154"/>
      <c r="K360" s="154"/>
      <c r="L360" s="154"/>
      <c r="M360" s="154"/>
    </row>
    <row r="361" spans="5:13" ht="19.5" customHeight="1">
      <c r="E361" s="154"/>
      <c r="F361" s="154"/>
      <c r="G361" s="154"/>
      <c r="H361" s="154"/>
      <c r="I361" s="154"/>
      <c r="J361" s="154"/>
      <c r="K361" s="154"/>
      <c r="L361" s="154"/>
      <c r="M361" s="154"/>
    </row>
    <row r="362" spans="5:13" ht="19.5" customHeight="1">
      <c r="E362" s="154"/>
      <c r="F362" s="154"/>
      <c r="G362" s="154"/>
      <c r="H362" s="154"/>
      <c r="I362" s="154"/>
      <c r="J362" s="154"/>
      <c r="K362" s="154"/>
      <c r="L362" s="154"/>
      <c r="M362" s="154"/>
    </row>
    <row r="363" spans="5:13" ht="19.5" customHeight="1">
      <c r="E363" s="154"/>
      <c r="F363" s="154"/>
      <c r="G363" s="154"/>
      <c r="H363" s="154"/>
      <c r="I363" s="154"/>
      <c r="J363" s="154"/>
      <c r="K363" s="154"/>
      <c r="L363" s="154"/>
      <c r="M363" s="154"/>
    </row>
    <row r="364" spans="5:13" ht="19.5" customHeight="1">
      <c r="E364" s="154"/>
      <c r="F364" s="154"/>
      <c r="G364" s="154"/>
      <c r="H364" s="154"/>
      <c r="I364" s="154"/>
      <c r="J364" s="154"/>
      <c r="K364" s="154"/>
      <c r="L364" s="154"/>
      <c r="M364" s="154"/>
    </row>
    <row r="365" spans="5:13" ht="19.5" customHeight="1">
      <c r="E365" s="154"/>
      <c r="F365" s="154"/>
      <c r="G365" s="154"/>
      <c r="H365" s="154"/>
      <c r="I365" s="154"/>
      <c r="J365" s="154"/>
      <c r="K365" s="154"/>
      <c r="L365" s="154"/>
      <c r="M365" s="154"/>
    </row>
    <row r="366" spans="5:13" ht="19.5" customHeight="1">
      <c r="E366" s="154"/>
      <c r="F366" s="154"/>
      <c r="G366" s="154"/>
      <c r="H366" s="154"/>
      <c r="I366" s="154"/>
      <c r="J366" s="154"/>
      <c r="K366" s="154"/>
      <c r="L366" s="154"/>
      <c r="M366" s="154"/>
    </row>
    <row r="367" spans="5:13" ht="19.5" customHeight="1">
      <c r="E367" s="154"/>
      <c r="F367" s="154"/>
      <c r="G367" s="154"/>
      <c r="H367" s="154"/>
      <c r="I367" s="154"/>
      <c r="J367" s="154"/>
      <c r="K367" s="154"/>
      <c r="L367" s="154"/>
      <c r="M367" s="154"/>
    </row>
    <row r="368" spans="5:13" ht="19.5" customHeight="1">
      <c r="E368" s="154"/>
      <c r="F368" s="154"/>
      <c r="G368" s="154"/>
      <c r="H368" s="154"/>
      <c r="I368" s="154"/>
      <c r="J368" s="154"/>
      <c r="K368" s="154"/>
      <c r="L368" s="154"/>
      <c r="M368" s="154"/>
    </row>
    <row r="369" spans="5:13" ht="19.5" customHeight="1">
      <c r="E369" s="154"/>
      <c r="F369" s="154"/>
      <c r="G369" s="154"/>
      <c r="H369" s="154"/>
      <c r="I369" s="154"/>
      <c r="J369" s="154"/>
      <c r="K369" s="154"/>
      <c r="L369" s="154"/>
      <c r="M369" s="154"/>
    </row>
    <row r="370" spans="5:13" ht="19.5" customHeight="1">
      <c r="E370" s="154"/>
      <c r="F370" s="154"/>
      <c r="G370" s="154"/>
      <c r="H370" s="154"/>
      <c r="I370" s="154"/>
      <c r="J370" s="154"/>
      <c r="K370" s="154"/>
      <c r="L370" s="154"/>
      <c r="M370" s="154"/>
    </row>
    <row r="371" spans="5:13" ht="19.5" customHeight="1">
      <c r="E371" s="154"/>
      <c r="F371" s="154"/>
      <c r="G371" s="154"/>
      <c r="H371" s="154"/>
      <c r="I371" s="154"/>
      <c r="J371" s="154"/>
      <c r="K371" s="154"/>
      <c r="L371" s="154"/>
      <c r="M371" s="154"/>
    </row>
    <row r="372" spans="5:13" ht="19.5" customHeight="1">
      <c r="E372" s="154"/>
      <c r="F372" s="154"/>
      <c r="G372" s="154"/>
      <c r="H372" s="154"/>
      <c r="I372" s="154"/>
      <c r="J372" s="154"/>
      <c r="K372" s="154"/>
      <c r="L372" s="154"/>
      <c r="M372" s="154"/>
    </row>
    <row r="373" spans="5:13" ht="19.5" customHeight="1">
      <c r="E373" s="154"/>
      <c r="F373" s="154"/>
      <c r="G373" s="154"/>
      <c r="H373" s="154"/>
      <c r="I373" s="154"/>
      <c r="J373" s="154"/>
      <c r="K373" s="154"/>
      <c r="L373" s="154"/>
      <c r="M373" s="154"/>
    </row>
    <row r="374" spans="5:13" ht="19.5" customHeight="1">
      <c r="E374" s="154"/>
      <c r="F374" s="154"/>
      <c r="G374" s="154"/>
      <c r="H374" s="154"/>
      <c r="I374" s="154"/>
      <c r="J374" s="154"/>
      <c r="K374" s="154"/>
      <c r="L374" s="154"/>
      <c r="M374" s="154"/>
    </row>
    <row r="375" spans="5:13" ht="19.5" customHeight="1">
      <c r="E375" s="154"/>
      <c r="F375" s="154"/>
      <c r="G375" s="154"/>
      <c r="H375" s="154"/>
      <c r="I375" s="154"/>
      <c r="J375" s="154"/>
      <c r="K375" s="154"/>
      <c r="L375" s="154"/>
      <c r="M375" s="154"/>
    </row>
    <row r="376" spans="5:13" ht="19.5" customHeight="1">
      <c r="E376" s="154"/>
      <c r="F376" s="154"/>
      <c r="G376" s="154"/>
      <c r="H376" s="154"/>
      <c r="I376" s="154"/>
      <c r="J376" s="154"/>
      <c r="K376" s="154"/>
      <c r="L376" s="154"/>
      <c r="M376" s="154"/>
    </row>
    <row r="377" spans="5:13" ht="19.5" customHeight="1">
      <c r="E377" s="154"/>
      <c r="F377" s="154"/>
      <c r="G377" s="154"/>
      <c r="H377" s="154"/>
      <c r="I377" s="154"/>
      <c r="J377" s="154"/>
      <c r="K377" s="154"/>
      <c r="L377" s="154"/>
      <c r="M377" s="154"/>
    </row>
    <row r="378" spans="5:13" ht="19.5" customHeight="1">
      <c r="E378" s="154"/>
      <c r="F378" s="154"/>
      <c r="G378" s="154"/>
      <c r="H378" s="154"/>
      <c r="I378" s="154"/>
      <c r="J378" s="154"/>
      <c r="K378" s="154"/>
      <c r="L378" s="154"/>
      <c r="M378" s="154"/>
    </row>
    <row r="379" spans="5:13" ht="19.5" customHeight="1">
      <c r="E379" s="154"/>
      <c r="F379" s="154"/>
      <c r="G379" s="154"/>
      <c r="H379" s="154"/>
      <c r="I379" s="154"/>
      <c r="J379" s="154"/>
      <c r="K379" s="154"/>
      <c r="L379" s="154"/>
      <c r="M379" s="154"/>
    </row>
    <row r="380" spans="5:13" ht="19.5" customHeight="1">
      <c r="E380" s="154"/>
      <c r="F380" s="154"/>
      <c r="G380" s="154"/>
      <c r="H380" s="154"/>
      <c r="I380" s="154"/>
      <c r="J380" s="154"/>
      <c r="K380" s="154"/>
      <c r="L380" s="154"/>
      <c r="M380" s="154"/>
    </row>
    <row r="381" spans="5:13" ht="19.5" customHeight="1">
      <c r="E381" s="154"/>
      <c r="F381" s="154"/>
      <c r="G381" s="154"/>
      <c r="H381" s="154"/>
      <c r="I381" s="154"/>
      <c r="J381" s="154"/>
      <c r="K381" s="154"/>
      <c r="L381" s="154"/>
      <c r="M381" s="154"/>
    </row>
    <row r="382" spans="5:13" ht="19.5" customHeight="1">
      <c r="E382" s="154"/>
      <c r="F382" s="154"/>
      <c r="G382" s="154"/>
      <c r="H382" s="154"/>
      <c r="I382" s="154"/>
      <c r="J382" s="154"/>
      <c r="K382" s="154"/>
      <c r="L382" s="154"/>
      <c r="M382" s="154"/>
    </row>
    <row r="383" spans="5:13" ht="19.5" customHeight="1">
      <c r="E383" s="154"/>
      <c r="F383" s="154"/>
      <c r="G383" s="154"/>
      <c r="H383" s="154"/>
      <c r="I383" s="154"/>
      <c r="J383" s="154"/>
      <c r="K383" s="154"/>
      <c r="L383" s="154"/>
      <c r="M383" s="154"/>
    </row>
    <row r="384" spans="5:13" ht="19.5" customHeight="1">
      <c r="E384" s="154"/>
      <c r="F384" s="154"/>
      <c r="G384" s="154"/>
      <c r="H384" s="154"/>
      <c r="I384" s="154"/>
      <c r="J384" s="154"/>
      <c r="K384" s="154"/>
      <c r="L384" s="154"/>
      <c r="M384" s="154"/>
    </row>
    <row r="385" spans="5:13" ht="19.5" customHeight="1">
      <c r="E385" s="154"/>
      <c r="F385" s="154"/>
      <c r="G385" s="154"/>
      <c r="H385" s="154"/>
      <c r="I385" s="154"/>
      <c r="J385" s="154"/>
      <c r="K385" s="154"/>
      <c r="L385" s="154"/>
      <c r="M385" s="154"/>
    </row>
    <row r="386" spans="5:13" ht="19.5" customHeight="1">
      <c r="E386" s="154"/>
      <c r="F386" s="154"/>
      <c r="G386" s="154"/>
      <c r="H386" s="154"/>
      <c r="I386" s="154"/>
      <c r="J386" s="154"/>
      <c r="K386" s="154"/>
      <c r="L386" s="154"/>
      <c r="M386" s="154"/>
    </row>
    <row r="387" spans="5:13" ht="19.5" customHeight="1">
      <c r="E387" s="154"/>
      <c r="F387" s="154"/>
      <c r="G387" s="154"/>
      <c r="H387" s="154"/>
      <c r="I387" s="154"/>
      <c r="J387" s="154"/>
      <c r="K387" s="154"/>
      <c r="L387" s="154"/>
      <c r="M387" s="154"/>
    </row>
    <row r="388" spans="5:13" ht="19.5" customHeight="1">
      <c r="E388" s="154"/>
      <c r="F388" s="154"/>
      <c r="G388" s="154"/>
      <c r="H388" s="154"/>
      <c r="I388" s="154"/>
      <c r="J388" s="154"/>
      <c r="K388" s="154"/>
      <c r="L388" s="154"/>
      <c r="M388" s="154"/>
    </row>
    <row r="389" spans="5:13" ht="19.5" customHeight="1">
      <c r="E389" s="154"/>
      <c r="F389" s="154"/>
      <c r="G389" s="154"/>
      <c r="H389" s="154"/>
      <c r="I389" s="154"/>
      <c r="J389" s="154"/>
      <c r="K389" s="154"/>
      <c r="L389" s="154"/>
      <c r="M389" s="154"/>
    </row>
    <row r="390" spans="5:13" ht="19.5" customHeight="1">
      <c r="E390" s="154"/>
      <c r="F390" s="154"/>
      <c r="G390" s="154"/>
      <c r="H390" s="154"/>
      <c r="I390" s="154"/>
      <c r="J390" s="154"/>
      <c r="K390" s="154"/>
      <c r="L390" s="154"/>
      <c r="M390" s="154"/>
    </row>
    <row r="391" spans="5:13" ht="19.5" customHeight="1">
      <c r="E391" s="154"/>
      <c r="F391" s="154"/>
      <c r="G391" s="154"/>
      <c r="H391" s="154"/>
      <c r="I391" s="154"/>
      <c r="J391" s="154"/>
      <c r="K391" s="154"/>
      <c r="L391" s="154"/>
      <c r="M391" s="154"/>
    </row>
    <row r="392" spans="5:13" ht="19.5" customHeight="1">
      <c r="E392" s="154"/>
      <c r="F392" s="154"/>
      <c r="G392" s="154"/>
      <c r="H392" s="154"/>
      <c r="I392" s="154"/>
      <c r="J392" s="154"/>
      <c r="K392" s="154"/>
      <c r="L392" s="154"/>
      <c r="M392" s="154"/>
    </row>
    <row r="393" spans="5:13" ht="19.5" customHeight="1">
      <c r="E393" s="154"/>
      <c r="F393" s="154"/>
      <c r="G393" s="154"/>
      <c r="H393" s="154"/>
      <c r="I393" s="154"/>
      <c r="J393" s="154"/>
      <c r="K393" s="154"/>
      <c r="L393" s="154"/>
      <c r="M393" s="154"/>
    </row>
    <row r="394" spans="5:13" ht="19.5" customHeight="1">
      <c r="E394" s="154"/>
      <c r="F394" s="154"/>
      <c r="G394" s="154"/>
      <c r="H394" s="154"/>
      <c r="I394" s="154"/>
      <c r="J394" s="154"/>
      <c r="K394" s="154"/>
      <c r="L394" s="154"/>
      <c r="M394" s="154"/>
    </row>
    <row r="395" spans="5:13" ht="19.5" customHeight="1">
      <c r="E395" s="154"/>
      <c r="F395" s="154"/>
      <c r="G395" s="154"/>
      <c r="H395" s="154"/>
      <c r="I395" s="154"/>
      <c r="J395" s="154"/>
      <c r="K395" s="154"/>
      <c r="L395" s="154"/>
      <c r="M395" s="154"/>
    </row>
    <row r="396" spans="5:13" ht="19.5" customHeight="1">
      <c r="E396" s="154"/>
      <c r="F396" s="154"/>
      <c r="G396" s="154"/>
      <c r="H396" s="154"/>
      <c r="I396" s="154"/>
      <c r="J396" s="154"/>
      <c r="K396" s="154"/>
      <c r="L396" s="154"/>
      <c r="M396" s="154"/>
    </row>
    <row r="397" spans="5:13" ht="19.5" customHeight="1">
      <c r="E397" s="154"/>
      <c r="F397" s="154"/>
      <c r="G397" s="154"/>
      <c r="H397" s="154"/>
      <c r="I397" s="154"/>
      <c r="J397" s="154"/>
      <c r="K397" s="154"/>
      <c r="L397" s="154"/>
      <c r="M397" s="154"/>
    </row>
    <row r="398" spans="5:13" ht="19.5" customHeight="1">
      <c r="E398" s="154"/>
      <c r="F398" s="154"/>
      <c r="G398" s="154"/>
      <c r="H398" s="154"/>
      <c r="I398" s="154"/>
      <c r="J398" s="154"/>
      <c r="K398" s="154"/>
      <c r="L398" s="154"/>
      <c r="M398" s="154"/>
    </row>
    <row r="399" spans="5:13" ht="19.5" customHeight="1">
      <c r="E399" s="154"/>
      <c r="F399" s="154"/>
      <c r="G399" s="154"/>
      <c r="H399" s="154"/>
      <c r="I399" s="154"/>
      <c r="J399" s="154"/>
      <c r="K399" s="154"/>
      <c r="L399" s="154"/>
      <c r="M399" s="154"/>
    </row>
    <row r="400" spans="5:13" ht="19.5" customHeight="1">
      <c r="E400" s="154"/>
      <c r="F400" s="154"/>
      <c r="G400" s="154"/>
      <c r="H400" s="154"/>
      <c r="I400" s="154"/>
      <c r="J400" s="154"/>
      <c r="K400" s="154"/>
      <c r="L400" s="154"/>
      <c r="M400" s="154"/>
    </row>
    <row r="401" spans="5:13" ht="19.5" customHeight="1">
      <c r="E401" s="154"/>
      <c r="F401" s="154"/>
      <c r="G401" s="154"/>
      <c r="H401" s="154"/>
      <c r="I401" s="154"/>
      <c r="J401" s="154"/>
      <c r="K401" s="154"/>
      <c r="L401" s="154"/>
      <c r="M401" s="154"/>
    </row>
    <row r="402" spans="5:13" ht="19.5" customHeight="1">
      <c r="E402" s="154"/>
      <c r="F402" s="154"/>
      <c r="G402" s="154"/>
      <c r="H402" s="154"/>
      <c r="I402" s="154"/>
      <c r="J402" s="154"/>
      <c r="K402" s="154"/>
      <c r="L402" s="154"/>
      <c r="M402" s="154"/>
    </row>
    <row r="403" spans="5:13" ht="19.5" customHeight="1">
      <c r="E403" s="154"/>
      <c r="F403" s="154"/>
      <c r="G403" s="154"/>
      <c r="H403" s="154"/>
      <c r="I403" s="154"/>
      <c r="J403" s="154"/>
      <c r="K403" s="154"/>
      <c r="L403" s="154"/>
      <c r="M403" s="154"/>
    </row>
    <row r="404" spans="5:13" ht="19.5" customHeight="1">
      <c r="E404" s="154"/>
      <c r="F404" s="154"/>
      <c r="G404" s="154"/>
      <c r="H404" s="154"/>
      <c r="I404" s="154"/>
      <c r="J404" s="154"/>
      <c r="K404" s="154"/>
      <c r="L404" s="154"/>
      <c r="M404" s="154"/>
    </row>
    <row r="405" spans="5:13" ht="19.5" customHeight="1">
      <c r="E405" s="154"/>
      <c r="F405" s="154"/>
      <c r="G405" s="154"/>
      <c r="H405" s="154"/>
      <c r="I405" s="154"/>
      <c r="J405" s="154"/>
      <c r="K405" s="154"/>
      <c r="L405" s="154"/>
      <c r="M405" s="154"/>
    </row>
    <row r="406" spans="5:13" ht="19.5" customHeight="1">
      <c r="E406" s="154"/>
      <c r="F406" s="154"/>
      <c r="G406" s="154"/>
      <c r="H406" s="154"/>
      <c r="I406" s="154"/>
      <c r="J406" s="154"/>
      <c r="K406" s="154"/>
      <c r="L406" s="154"/>
      <c r="M406" s="154"/>
    </row>
    <row r="407" spans="5:13" ht="19.5" customHeight="1">
      <c r="E407" s="154"/>
      <c r="F407" s="154"/>
      <c r="G407" s="154"/>
      <c r="H407" s="154"/>
      <c r="I407" s="154"/>
      <c r="J407" s="154"/>
      <c r="K407" s="154"/>
      <c r="L407" s="154"/>
      <c r="M407" s="154"/>
    </row>
    <row r="408" spans="5:13" ht="19.5" customHeight="1">
      <c r="E408" s="154"/>
      <c r="F408" s="154"/>
      <c r="G408" s="154"/>
      <c r="H408" s="154"/>
      <c r="I408" s="154"/>
      <c r="J408" s="154"/>
      <c r="K408" s="154"/>
      <c r="L408" s="154"/>
      <c r="M408" s="154"/>
    </row>
    <row r="409" spans="5:13" ht="19.5" customHeight="1">
      <c r="E409" s="154"/>
      <c r="F409" s="154"/>
      <c r="G409" s="154"/>
      <c r="H409" s="154"/>
      <c r="I409" s="154"/>
      <c r="J409" s="154"/>
      <c r="K409" s="154"/>
      <c r="L409" s="154"/>
      <c r="M409" s="154"/>
    </row>
    <row r="410" spans="5:13" ht="19.5" customHeight="1">
      <c r="E410" s="154"/>
      <c r="F410" s="154"/>
      <c r="G410" s="154"/>
      <c r="H410" s="154"/>
      <c r="I410" s="154"/>
      <c r="J410" s="154"/>
      <c r="K410" s="154"/>
      <c r="L410" s="154"/>
      <c r="M410" s="154"/>
    </row>
    <row r="411" spans="5:13" ht="19.5" customHeight="1">
      <c r="E411" s="154"/>
      <c r="F411" s="154"/>
      <c r="G411" s="154"/>
      <c r="H411" s="154"/>
      <c r="I411" s="154"/>
      <c r="J411" s="154"/>
      <c r="K411" s="154"/>
      <c r="L411" s="154"/>
      <c r="M411" s="154"/>
    </row>
    <row r="412" spans="5:13" ht="19.5" customHeight="1">
      <c r="E412" s="154"/>
      <c r="F412" s="154"/>
      <c r="G412" s="154"/>
      <c r="H412" s="154"/>
      <c r="I412" s="154"/>
      <c r="J412" s="154"/>
      <c r="K412" s="154"/>
      <c r="L412" s="154"/>
      <c r="M412" s="154"/>
    </row>
    <row r="413" spans="5:13" ht="19.5" customHeight="1">
      <c r="E413" s="154"/>
      <c r="F413" s="154"/>
      <c r="G413" s="154"/>
      <c r="H413" s="154"/>
      <c r="I413" s="154"/>
      <c r="J413" s="154"/>
      <c r="K413" s="154"/>
      <c r="L413" s="154"/>
      <c r="M413" s="154"/>
    </row>
    <row r="414" spans="5:13" ht="19.5" customHeight="1">
      <c r="E414" s="154"/>
      <c r="F414" s="154"/>
      <c r="G414" s="154"/>
      <c r="H414" s="154"/>
      <c r="I414" s="154"/>
      <c r="J414" s="154"/>
      <c r="K414" s="154"/>
      <c r="L414" s="154"/>
      <c r="M414" s="154"/>
    </row>
    <row r="415" spans="5:13" ht="19.5" customHeight="1">
      <c r="E415" s="154"/>
      <c r="F415" s="154"/>
      <c r="G415" s="154"/>
      <c r="H415" s="154"/>
      <c r="I415" s="154"/>
      <c r="J415" s="154"/>
      <c r="K415" s="154"/>
      <c r="L415" s="154"/>
      <c r="M415" s="154"/>
    </row>
    <row r="416" spans="5:13" ht="19.5" customHeight="1">
      <c r="E416" s="154"/>
      <c r="F416" s="154"/>
      <c r="G416" s="154"/>
      <c r="H416" s="154"/>
      <c r="I416" s="154"/>
      <c r="J416" s="154"/>
      <c r="K416" s="154"/>
      <c r="L416" s="154"/>
      <c r="M416" s="154"/>
    </row>
    <row r="417" spans="5:13" ht="19.5" customHeight="1">
      <c r="E417" s="154"/>
      <c r="F417" s="154"/>
      <c r="G417" s="154"/>
      <c r="H417" s="154"/>
      <c r="I417" s="154"/>
      <c r="J417" s="154"/>
      <c r="K417" s="154"/>
      <c r="L417" s="154"/>
      <c r="M417" s="154"/>
    </row>
    <row r="418" spans="5:13" ht="19.5" customHeight="1">
      <c r="E418" s="154"/>
      <c r="F418" s="154"/>
      <c r="G418" s="154"/>
      <c r="H418" s="154"/>
      <c r="I418" s="154"/>
      <c r="J418" s="154"/>
      <c r="K418" s="154"/>
      <c r="L418" s="154"/>
      <c r="M418" s="154"/>
    </row>
    <row r="419" spans="5:13" ht="19.5" customHeight="1">
      <c r="E419" s="154"/>
      <c r="F419" s="154"/>
      <c r="G419" s="154"/>
      <c r="H419" s="154"/>
      <c r="I419" s="154"/>
      <c r="J419" s="154"/>
      <c r="K419" s="154"/>
      <c r="L419" s="154"/>
      <c r="M419" s="154"/>
    </row>
    <row r="420" spans="5:13" ht="19.5" customHeight="1">
      <c r="E420" s="154"/>
      <c r="F420" s="154"/>
      <c r="G420" s="154"/>
      <c r="H420" s="154"/>
      <c r="I420" s="154"/>
      <c r="J420" s="154"/>
      <c r="K420" s="154"/>
      <c r="L420" s="154"/>
      <c r="M420" s="154"/>
    </row>
    <row r="421" spans="5:13" ht="19.5" customHeight="1">
      <c r="E421" s="154"/>
      <c r="F421" s="154"/>
      <c r="G421" s="154"/>
      <c r="H421" s="154"/>
      <c r="I421" s="154"/>
      <c r="J421" s="154"/>
      <c r="K421" s="154"/>
      <c r="L421" s="154"/>
      <c r="M421" s="154"/>
    </row>
    <row r="422" spans="5:13" ht="19.5" customHeight="1">
      <c r="E422" s="154"/>
      <c r="F422" s="154"/>
      <c r="G422" s="154"/>
      <c r="H422" s="154"/>
      <c r="I422" s="154"/>
      <c r="J422" s="154"/>
      <c r="K422" s="154"/>
      <c r="L422" s="154"/>
      <c r="M422" s="154"/>
    </row>
    <row r="423" spans="5:13" ht="19.5" customHeight="1">
      <c r="E423" s="154"/>
      <c r="F423" s="154"/>
      <c r="G423" s="154"/>
      <c r="H423" s="154"/>
      <c r="I423" s="154"/>
      <c r="J423" s="154"/>
      <c r="K423" s="154"/>
      <c r="L423" s="154"/>
      <c r="M423" s="154"/>
    </row>
    <row r="424" spans="5:13" ht="19.5" customHeight="1">
      <c r="E424" s="154"/>
      <c r="F424" s="154"/>
      <c r="G424" s="154"/>
      <c r="H424" s="154"/>
      <c r="I424" s="154"/>
      <c r="J424" s="154"/>
      <c r="K424" s="154"/>
      <c r="L424" s="154"/>
      <c r="M424" s="154"/>
    </row>
    <row r="425" spans="5:13" ht="19.5" customHeight="1">
      <c r="E425" s="154"/>
      <c r="F425" s="154"/>
      <c r="G425" s="154"/>
      <c r="H425" s="154"/>
      <c r="I425" s="154"/>
      <c r="J425" s="154"/>
      <c r="K425" s="154"/>
      <c r="L425" s="154"/>
      <c r="M425" s="154"/>
    </row>
    <row r="426" spans="5:13" ht="19.5" customHeight="1">
      <c r="E426" s="154"/>
      <c r="F426" s="154"/>
      <c r="G426" s="154"/>
      <c r="H426" s="154"/>
      <c r="I426" s="154"/>
      <c r="J426" s="154"/>
      <c r="K426" s="154"/>
      <c r="L426" s="154"/>
      <c r="M426" s="154"/>
    </row>
    <row r="427" spans="5:13" ht="19.5" customHeight="1">
      <c r="E427" s="154"/>
      <c r="F427" s="154"/>
      <c r="G427" s="154"/>
      <c r="H427" s="154"/>
      <c r="I427" s="154"/>
      <c r="J427" s="154"/>
      <c r="K427" s="154"/>
      <c r="L427" s="154"/>
      <c r="M427" s="154"/>
    </row>
    <row r="428" spans="5:13" ht="19.5" customHeight="1">
      <c r="E428" s="154"/>
      <c r="F428" s="154"/>
      <c r="G428" s="154"/>
      <c r="H428" s="154"/>
      <c r="I428" s="154"/>
      <c r="J428" s="154"/>
      <c r="K428" s="154"/>
      <c r="L428" s="154"/>
      <c r="M428" s="154"/>
    </row>
    <row r="429" spans="5:13" ht="19.5" customHeight="1">
      <c r="E429" s="154"/>
      <c r="F429" s="154"/>
      <c r="G429" s="154"/>
      <c r="H429" s="154"/>
      <c r="I429" s="154"/>
      <c r="J429" s="154"/>
      <c r="K429" s="154"/>
      <c r="L429" s="154"/>
      <c r="M429" s="154"/>
    </row>
    <row r="430" spans="5:13" ht="19.5" customHeight="1">
      <c r="E430" s="154"/>
      <c r="F430" s="154"/>
      <c r="G430" s="154"/>
      <c r="H430" s="154"/>
      <c r="I430" s="154"/>
      <c r="J430" s="154"/>
      <c r="K430" s="154"/>
      <c r="L430" s="154"/>
      <c r="M430" s="154"/>
    </row>
    <row r="431" spans="5:13" ht="19.5" customHeight="1">
      <c r="E431" s="154"/>
      <c r="F431" s="154"/>
      <c r="G431" s="154"/>
      <c r="H431" s="154"/>
      <c r="I431" s="154"/>
      <c r="J431" s="154"/>
      <c r="K431" s="154"/>
      <c r="L431" s="154"/>
      <c r="M431" s="154"/>
    </row>
    <row r="432" spans="5:13" ht="19.5" customHeight="1">
      <c r="E432" s="154"/>
      <c r="F432" s="154"/>
      <c r="G432" s="154"/>
      <c r="H432" s="154"/>
      <c r="I432" s="154"/>
      <c r="J432" s="154"/>
      <c r="K432" s="154"/>
      <c r="L432" s="154"/>
      <c r="M432" s="154"/>
    </row>
    <row r="433" spans="5:13" ht="19.5" customHeight="1">
      <c r="E433" s="154"/>
      <c r="F433" s="154"/>
      <c r="G433" s="154"/>
      <c r="H433" s="154"/>
      <c r="I433" s="154"/>
      <c r="J433" s="154"/>
      <c r="K433" s="154"/>
      <c r="L433" s="154"/>
      <c r="M433" s="154"/>
    </row>
    <row r="434" spans="5:13" ht="19.5" customHeight="1">
      <c r="E434" s="154"/>
      <c r="F434" s="154"/>
      <c r="G434" s="154"/>
      <c r="H434" s="154"/>
      <c r="I434" s="154"/>
      <c r="J434" s="154"/>
      <c r="K434" s="154"/>
      <c r="L434" s="154"/>
      <c r="M434" s="154"/>
    </row>
    <row r="435" spans="5:13" ht="19.5" customHeight="1">
      <c r="E435" s="154"/>
      <c r="F435" s="154"/>
      <c r="G435" s="154"/>
      <c r="H435" s="154"/>
      <c r="I435" s="154"/>
      <c r="J435" s="154"/>
      <c r="K435" s="154"/>
      <c r="L435" s="154"/>
      <c r="M435" s="154"/>
    </row>
    <row r="436" spans="5:13" ht="19.5" customHeight="1">
      <c r="E436" s="154"/>
      <c r="F436" s="154"/>
      <c r="G436" s="154"/>
      <c r="H436" s="154"/>
      <c r="I436" s="154"/>
      <c r="J436" s="154"/>
      <c r="K436" s="154"/>
      <c r="L436" s="154"/>
      <c r="M436" s="154"/>
    </row>
    <row r="437" spans="5:13" ht="19.5" customHeight="1">
      <c r="E437" s="154"/>
      <c r="F437" s="154"/>
      <c r="G437" s="154"/>
      <c r="H437" s="154"/>
      <c r="I437" s="154"/>
      <c r="J437" s="154"/>
      <c r="K437" s="154"/>
      <c r="L437" s="154"/>
      <c r="M437" s="154"/>
    </row>
    <row r="438" spans="5:13" ht="19.5" customHeight="1">
      <c r="E438" s="154"/>
      <c r="F438" s="154"/>
      <c r="G438" s="154"/>
      <c r="H438" s="154"/>
      <c r="I438" s="154"/>
      <c r="J438" s="154"/>
      <c r="K438" s="154"/>
      <c r="L438" s="154"/>
      <c r="M438" s="154"/>
    </row>
    <row r="439" spans="5:13" ht="19.5" customHeight="1">
      <c r="E439" s="154"/>
      <c r="F439" s="154"/>
      <c r="G439" s="154"/>
      <c r="H439" s="154"/>
      <c r="I439" s="154"/>
      <c r="J439" s="154"/>
      <c r="K439" s="154"/>
      <c r="L439" s="154"/>
      <c r="M439" s="154"/>
    </row>
    <row r="440" spans="5:13" ht="19.5" customHeight="1">
      <c r="E440" s="154"/>
      <c r="F440" s="154"/>
      <c r="G440" s="154"/>
      <c r="H440" s="154"/>
      <c r="I440" s="154"/>
      <c r="J440" s="154"/>
      <c r="K440" s="154"/>
      <c r="L440" s="154"/>
      <c r="M440" s="154"/>
    </row>
    <row r="441" spans="5:13" ht="19.5" customHeight="1">
      <c r="E441" s="154"/>
      <c r="F441" s="154"/>
      <c r="G441" s="154"/>
      <c r="H441" s="154"/>
      <c r="I441" s="154"/>
      <c r="J441" s="154"/>
      <c r="K441" s="154"/>
      <c r="L441" s="154"/>
      <c r="M441" s="154"/>
    </row>
    <row r="442" spans="5:13" ht="19.5" customHeight="1">
      <c r="E442" s="154"/>
      <c r="F442" s="154"/>
      <c r="G442" s="154"/>
      <c r="H442" s="154"/>
      <c r="I442" s="154"/>
      <c r="J442" s="154"/>
      <c r="K442" s="154"/>
      <c r="L442" s="154"/>
      <c r="M442" s="154"/>
    </row>
    <row r="443" spans="5:13" ht="19.5" customHeight="1">
      <c r="E443" s="154"/>
      <c r="F443" s="154"/>
      <c r="G443" s="154"/>
      <c r="H443" s="154"/>
      <c r="I443" s="154"/>
      <c r="J443" s="154"/>
      <c r="K443" s="154"/>
      <c r="L443" s="154"/>
      <c r="M443" s="154"/>
    </row>
    <row r="444" spans="5:13" ht="19.5" customHeight="1">
      <c r="E444" s="154"/>
      <c r="F444" s="154"/>
      <c r="G444" s="154"/>
      <c r="H444" s="154"/>
      <c r="I444" s="154"/>
      <c r="J444" s="154"/>
      <c r="K444" s="154"/>
      <c r="L444" s="154"/>
      <c r="M444" s="154"/>
    </row>
    <row r="445" spans="5:13" ht="19.5" customHeight="1">
      <c r="E445" s="154"/>
      <c r="F445" s="154"/>
      <c r="G445" s="154"/>
      <c r="H445" s="154"/>
      <c r="I445" s="154"/>
      <c r="J445" s="154"/>
      <c r="K445" s="154"/>
      <c r="L445" s="154"/>
      <c r="M445" s="154"/>
    </row>
    <row r="446" spans="5:13" ht="19.5" customHeight="1">
      <c r="E446" s="154"/>
      <c r="F446" s="154"/>
      <c r="G446" s="154"/>
      <c r="H446" s="154"/>
      <c r="I446" s="154"/>
      <c r="J446" s="154"/>
      <c r="K446" s="154"/>
      <c r="L446" s="154"/>
      <c r="M446" s="154"/>
    </row>
    <row r="447" spans="5:13" ht="19.5" customHeight="1">
      <c r="E447" s="154"/>
      <c r="F447" s="154"/>
      <c r="G447" s="154"/>
      <c r="H447" s="154"/>
      <c r="I447" s="154"/>
      <c r="J447" s="154"/>
      <c r="K447" s="154"/>
      <c r="L447" s="154"/>
      <c r="M447" s="154"/>
    </row>
    <row r="448" spans="5:13" ht="19.5" customHeight="1">
      <c r="E448" s="154"/>
      <c r="F448" s="154"/>
      <c r="G448" s="154"/>
      <c r="H448" s="154"/>
      <c r="I448" s="154"/>
      <c r="J448" s="154"/>
      <c r="K448" s="154"/>
      <c r="L448" s="154"/>
      <c r="M448" s="154"/>
    </row>
    <row r="449" spans="5:13" ht="19.5" customHeight="1">
      <c r="E449" s="154"/>
      <c r="F449" s="154"/>
      <c r="G449" s="154"/>
      <c r="H449" s="154"/>
      <c r="I449" s="154"/>
      <c r="J449" s="154"/>
      <c r="K449" s="154"/>
      <c r="L449" s="154"/>
      <c r="M449" s="154"/>
    </row>
    <row r="450" spans="5:13" ht="19.5" customHeight="1">
      <c r="E450" s="154"/>
      <c r="F450" s="154"/>
      <c r="G450" s="154"/>
      <c r="H450" s="154"/>
      <c r="I450" s="154"/>
      <c r="J450" s="154"/>
      <c r="K450" s="154"/>
      <c r="L450" s="154"/>
      <c r="M450" s="154"/>
    </row>
    <row r="451" spans="5:13" ht="19.5" customHeight="1">
      <c r="E451" s="154"/>
      <c r="F451" s="154"/>
      <c r="G451" s="154"/>
      <c r="H451" s="154"/>
      <c r="I451" s="154"/>
      <c r="J451" s="154"/>
      <c r="K451" s="154"/>
      <c r="L451" s="154"/>
      <c r="M451" s="154"/>
    </row>
    <row r="452" spans="5:13" ht="19.5" customHeight="1">
      <c r="E452" s="154"/>
      <c r="F452" s="154"/>
      <c r="G452" s="154"/>
      <c r="H452" s="154"/>
      <c r="I452" s="154"/>
      <c r="J452" s="154"/>
      <c r="K452" s="154"/>
      <c r="L452" s="154"/>
      <c r="M452" s="154"/>
    </row>
    <row r="453" spans="5:13" ht="19.5" customHeight="1">
      <c r="E453" s="154"/>
      <c r="F453" s="154"/>
      <c r="G453" s="154"/>
      <c r="H453" s="154"/>
      <c r="I453" s="154"/>
      <c r="J453" s="154"/>
      <c r="K453" s="154"/>
      <c r="L453" s="154"/>
      <c r="M453" s="154"/>
    </row>
    <row r="454" spans="5:13" ht="19.5" customHeight="1">
      <c r="E454" s="154"/>
      <c r="F454" s="154"/>
      <c r="G454" s="154"/>
      <c r="H454" s="154"/>
      <c r="I454" s="154"/>
      <c r="J454" s="154"/>
      <c r="K454" s="154"/>
      <c r="L454" s="154"/>
      <c r="M454" s="154"/>
    </row>
    <row r="455" spans="5:13" ht="19.5" customHeight="1">
      <c r="E455" s="154"/>
      <c r="F455" s="154"/>
      <c r="G455" s="154"/>
      <c r="H455" s="154"/>
      <c r="I455" s="154"/>
      <c r="J455" s="154"/>
      <c r="K455" s="154"/>
      <c r="L455" s="154"/>
      <c r="M455" s="154"/>
    </row>
    <row r="456" spans="5:13" ht="19.5" customHeight="1">
      <c r="E456" s="154"/>
      <c r="F456" s="154"/>
      <c r="G456" s="154"/>
      <c r="H456" s="154"/>
      <c r="I456" s="154"/>
      <c r="J456" s="154"/>
      <c r="K456" s="154"/>
      <c r="L456" s="154"/>
      <c r="M456" s="154"/>
    </row>
    <row r="457" spans="5:13" ht="19.5" customHeight="1">
      <c r="E457" s="154"/>
      <c r="F457" s="154"/>
      <c r="G457" s="154"/>
      <c r="H457" s="154"/>
      <c r="I457" s="154"/>
      <c r="J457" s="154"/>
      <c r="K457" s="154"/>
      <c r="L457" s="154"/>
      <c r="M457" s="154"/>
    </row>
    <row r="458" spans="5:13" ht="19.5" customHeight="1">
      <c r="E458" s="154"/>
      <c r="F458" s="154"/>
      <c r="G458" s="154"/>
      <c r="H458" s="154"/>
      <c r="I458" s="154"/>
      <c r="J458" s="154"/>
      <c r="K458" s="154"/>
      <c r="L458" s="154"/>
      <c r="M458" s="154"/>
    </row>
    <row r="459" spans="5:13" ht="19.5" customHeight="1">
      <c r="E459" s="154"/>
      <c r="F459" s="154"/>
      <c r="G459" s="154"/>
      <c r="H459" s="154"/>
      <c r="I459" s="154"/>
      <c r="J459" s="154"/>
      <c r="K459" s="154"/>
      <c r="L459" s="154"/>
      <c r="M459" s="154"/>
    </row>
    <row r="460" spans="5:13" ht="19.5" customHeight="1">
      <c r="E460" s="154"/>
      <c r="F460" s="154"/>
      <c r="G460" s="154"/>
      <c r="H460" s="154"/>
      <c r="I460" s="154"/>
      <c r="J460" s="154"/>
      <c r="K460" s="154"/>
      <c r="L460" s="154"/>
      <c r="M460" s="154"/>
    </row>
    <row r="461" spans="5:13" ht="19.5" customHeight="1">
      <c r="E461" s="154"/>
      <c r="F461" s="154"/>
      <c r="G461" s="154"/>
      <c r="H461" s="154"/>
      <c r="I461" s="154"/>
      <c r="J461" s="154"/>
      <c r="K461" s="154"/>
      <c r="L461" s="154"/>
      <c r="M461" s="154"/>
    </row>
    <row r="462" spans="5:13" ht="19.5" customHeight="1">
      <c r="E462" s="154"/>
      <c r="F462" s="154"/>
      <c r="G462" s="154"/>
      <c r="H462" s="154"/>
      <c r="I462" s="154"/>
      <c r="J462" s="154"/>
      <c r="K462" s="154"/>
      <c r="L462" s="154"/>
      <c r="M462" s="154"/>
    </row>
    <row r="463" spans="5:13" ht="19.5" customHeight="1">
      <c r="E463" s="154"/>
      <c r="F463" s="154"/>
      <c r="G463" s="154"/>
      <c r="H463" s="154"/>
      <c r="I463" s="154"/>
      <c r="J463" s="154"/>
      <c r="K463" s="154"/>
      <c r="L463" s="154"/>
      <c r="M463" s="154"/>
    </row>
    <row r="464" spans="5:13" ht="19.5" customHeight="1">
      <c r="E464" s="154"/>
      <c r="F464" s="154"/>
      <c r="G464" s="154"/>
      <c r="H464" s="154"/>
      <c r="I464" s="154"/>
      <c r="J464" s="154"/>
      <c r="K464" s="154"/>
      <c r="L464" s="154"/>
      <c r="M464" s="154"/>
    </row>
    <row r="465" spans="5:13" ht="19.5" customHeight="1">
      <c r="E465" s="154"/>
      <c r="F465" s="154"/>
      <c r="G465" s="154"/>
      <c r="H465" s="154"/>
      <c r="I465" s="154"/>
      <c r="J465" s="154"/>
      <c r="K465" s="154"/>
      <c r="L465" s="154"/>
      <c r="M465" s="154"/>
    </row>
    <row r="466" spans="5:13" ht="19.5" customHeight="1">
      <c r="E466" s="154"/>
      <c r="F466" s="154"/>
      <c r="G466" s="154"/>
      <c r="H466" s="154"/>
      <c r="I466" s="154"/>
      <c r="J466" s="154"/>
      <c r="K466" s="154"/>
      <c r="L466" s="154"/>
      <c r="M466" s="154"/>
    </row>
    <row r="467" spans="5:13" ht="19.5" customHeight="1">
      <c r="E467" s="154"/>
      <c r="F467" s="154"/>
      <c r="G467" s="154"/>
      <c r="H467" s="154"/>
      <c r="I467" s="154"/>
      <c r="J467" s="154"/>
      <c r="K467" s="154"/>
      <c r="L467" s="154"/>
      <c r="M467" s="154"/>
    </row>
    <row r="468" spans="5:13" ht="19.5" customHeight="1">
      <c r="E468" s="154"/>
      <c r="F468" s="154"/>
      <c r="G468" s="154"/>
      <c r="H468" s="154"/>
      <c r="I468" s="154"/>
      <c r="J468" s="154"/>
      <c r="K468" s="154"/>
      <c r="L468" s="154"/>
      <c r="M468" s="154"/>
    </row>
    <row r="469" spans="5:13" ht="19.5" customHeight="1">
      <c r="E469" s="154"/>
      <c r="F469" s="154"/>
      <c r="G469" s="154"/>
      <c r="H469" s="154"/>
      <c r="I469" s="154"/>
      <c r="J469" s="154"/>
      <c r="K469" s="154"/>
      <c r="L469" s="154"/>
      <c r="M469" s="154"/>
    </row>
    <row r="470" spans="5:13" ht="19.5" customHeight="1">
      <c r="E470" s="154"/>
      <c r="F470" s="154"/>
      <c r="G470" s="154"/>
      <c r="H470" s="154"/>
      <c r="I470" s="154"/>
      <c r="J470" s="154"/>
      <c r="K470" s="154"/>
      <c r="L470" s="154"/>
    </row>
    <row r="471" spans="5:13" ht="19.5" customHeight="1">
      <c r="E471" s="154"/>
      <c r="F471" s="154"/>
      <c r="G471" s="154"/>
      <c r="H471" s="154"/>
      <c r="I471" s="154"/>
      <c r="J471" s="154"/>
      <c r="K471" s="154"/>
      <c r="L471" s="154"/>
    </row>
  </sheetData>
  <autoFilter ref="A13:M214">
    <filterColumn colId="12">
      <filters>
        <filter val="제1공종"/>
      </filters>
    </filterColumn>
  </autoFilter>
  <mergeCells count="16">
    <mergeCell ref="P3:P12"/>
    <mergeCell ref="E17:M18"/>
    <mergeCell ref="E19:M20"/>
    <mergeCell ref="E21:M22"/>
    <mergeCell ref="I1:J1"/>
    <mergeCell ref="K1:L1"/>
    <mergeCell ref="M1:M2"/>
    <mergeCell ref="N1:N2"/>
    <mergeCell ref="O1:O2"/>
    <mergeCell ref="P1:P2"/>
    <mergeCell ref="G1:H1"/>
    <mergeCell ref="A1:A2"/>
    <mergeCell ref="B1:B2"/>
    <mergeCell ref="C1:C2"/>
    <mergeCell ref="D1:D2"/>
    <mergeCell ref="E1:F1"/>
  </mergeCells>
  <phoneticPr fontId="3" type="noConversion"/>
  <printOptions horizontalCentered="1"/>
  <pageMargins left="0.62992125984251968" right="0.62992125984251968" top="0.98425196850393704" bottom="0.74803149606299213" header="0.47244094488188981" footer="0.31496062992125984"/>
  <pageSetup paperSize="9" scale="59" fitToHeight="0" orientation="landscape" r:id="rId1"/>
  <headerFooter>
    <oddHeader>&amp;L
울산지사 지상탱크 철거공사&amp;C&amp;"HY헤드라인M,굵게"&amp;18설계내역서 (청소공사)</oddHeader>
    <oddFooter>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>
    <tabColor rgb="FFFF0000"/>
  </sheetPr>
  <dimension ref="A1:IZ471"/>
  <sheetViews>
    <sheetView view="pageBreakPreview" zoomScaleNormal="100" zoomScaleSheetLayoutView="100" zoomScalePageLayoutView="70" workbookViewId="0">
      <pane xSplit="4" ySplit="2" topLeftCell="I3" activePane="bottomRight" state="frozen"/>
      <selection activeCell="G218" sqref="G218"/>
      <selection pane="topRight" activeCell="G218" sqref="G218"/>
      <selection pane="bottomLeft" activeCell="G218" sqref="G218"/>
      <selection pane="bottomRight" activeCell="O13" sqref="O13"/>
    </sheetView>
  </sheetViews>
  <sheetFormatPr defaultRowHeight="19.5" customHeight="1"/>
  <cols>
    <col min="1" max="1" width="27.5" style="152" customWidth="1"/>
    <col min="2" max="2" width="11.25" style="153" customWidth="1"/>
    <col min="3" max="3" width="6.75" style="152" customWidth="1"/>
    <col min="4" max="4" width="4.625" style="152" customWidth="1"/>
    <col min="5" max="5" width="12.125" style="78" customWidth="1"/>
    <col min="6" max="6" width="14.375" style="78" customWidth="1"/>
    <col min="7" max="7" width="12.125" style="78" customWidth="1"/>
    <col min="8" max="8" width="14.375" style="78" customWidth="1"/>
    <col min="9" max="9" width="12.125" style="78" customWidth="1"/>
    <col min="10" max="10" width="14.375" style="78" customWidth="1"/>
    <col min="11" max="11" width="12.125" style="78" customWidth="1"/>
    <col min="12" max="12" width="14.375" style="78" customWidth="1"/>
    <col min="13" max="14" width="10.875" style="78" customWidth="1"/>
    <col min="15" max="16" width="9" style="78"/>
    <col min="17" max="17" width="20.375" style="78" customWidth="1"/>
    <col min="18" max="18" width="9" style="78"/>
    <col min="19" max="19" width="12.125" style="78" bestFit="1" customWidth="1"/>
    <col min="20" max="16384" width="9" style="78"/>
  </cols>
  <sheetData>
    <row r="1" spans="1:20" s="47" customFormat="1" ht="20.100000000000001" customHeight="1">
      <c r="A1" s="400" t="s">
        <v>456</v>
      </c>
      <c r="B1" s="400" t="s">
        <v>457</v>
      </c>
      <c r="C1" s="401" t="s">
        <v>458</v>
      </c>
      <c r="D1" s="400" t="s">
        <v>459</v>
      </c>
      <c r="E1" s="402" t="s">
        <v>460</v>
      </c>
      <c r="F1" s="402"/>
      <c r="G1" s="402" t="s">
        <v>461</v>
      </c>
      <c r="H1" s="402"/>
      <c r="I1" s="402" t="s">
        <v>462</v>
      </c>
      <c r="J1" s="402"/>
      <c r="K1" s="402" t="s">
        <v>463</v>
      </c>
      <c r="L1" s="402"/>
      <c r="M1" s="414" t="s">
        <v>464</v>
      </c>
      <c r="N1" s="428" t="s">
        <v>751</v>
      </c>
      <c r="O1" s="422" t="s">
        <v>465</v>
      </c>
      <c r="P1" s="424" t="s">
        <v>466</v>
      </c>
      <c r="Q1" s="426" t="s">
        <v>467</v>
      </c>
      <c r="R1" s="46"/>
    </row>
    <row r="2" spans="1:20" s="47" customFormat="1" ht="20.100000000000001" customHeight="1">
      <c r="A2" s="400"/>
      <c r="B2" s="400"/>
      <c r="C2" s="401"/>
      <c r="D2" s="400"/>
      <c r="E2" s="48" t="s">
        <v>468</v>
      </c>
      <c r="F2" s="48" t="s">
        <v>469</v>
      </c>
      <c r="G2" s="48" t="s">
        <v>468</v>
      </c>
      <c r="H2" s="48" t="s">
        <v>469</v>
      </c>
      <c r="I2" s="48" t="s">
        <v>468</v>
      </c>
      <c r="J2" s="48" t="s">
        <v>469</v>
      </c>
      <c r="K2" s="48" t="s">
        <v>470</v>
      </c>
      <c r="L2" s="48" t="s">
        <v>469</v>
      </c>
      <c r="M2" s="415"/>
      <c r="N2" s="429"/>
      <c r="O2" s="423"/>
      <c r="P2" s="425"/>
      <c r="Q2" s="427"/>
      <c r="R2" s="46"/>
    </row>
    <row r="3" spans="1:20" s="47" customFormat="1" ht="20.100000000000001" customHeight="1">
      <c r="A3" s="49" t="s">
        <v>471</v>
      </c>
      <c r="B3" s="50"/>
      <c r="C3" s="51"/>
      <c r="D3" s="50"/>
      <c r="E3" s="52"/>
      <c r="F3" s="52"/>
      <c r="G3" s="52"/>
      <c r="H3" s="52"/>
      <c r="I3" s="52"/>
      <c r="J3" s="52"/>
      <c r="K3" s="52"/>
      <c r="L3" s="52"/>
      <c r="M3" s="53"/>
      <c r="N3" s="54"/>
      <c r="O3" s="54"/>
      <c r="P3" s="54"/>
      <c r="Q3" s="403"/>
      <c r="R3" s="55"/>
    </row>
    <row r="4" spans="1:20" s="47" customFormat="1" ht="20.100000000000001" customHeight="1">
      <c r="A4" s="49"/>
      <c r="B4" s="50"/>
      <c r="C4" s="51"/>
      <c r="D4" s="50"/>
      <c r="E4" s="52"/>
      <c r="F4" s="52"/>
      <c r="G4" s="52"/>
      <c r="H4" s="52"/>
      <c r="I4" s="52"/>
      <c r="J4" s="52"/>
      <c r="K4" s="52"/>
      <c r="L4" s="52"/>
      <c r="M4" s="53"/>
      <c r="N4" s="54"/>
      <c r="O4" s="54"/>
      <c r="P4" s="54"/>
      <c r="Q4" s="404"/>
      <c r="R4" s="55"/>
    </row>
    <row r="5" spans="1:20" s="47" customFormat="1" ht="20.100000000000001" customHeight="1">
      <c r="A5" s="49" t="s">
        <v>472</v>
      </c>
      <c r="B5" s="50"/>
      <c r="C5" s="51"/>
      <c r="D5" s="50"/>
      <c r="E5" s="56"/>
      <c r="F5" s="56">
        <f>F9</f>
        <v>1712471332</v>
      </c>
      <c r="G5" s="56"/>
      <c r="H5" s="56">
        <f>H9</f>
        <v>2021190504</v>
      </c>
      <c r="I5" s="56"/>
      <c r="J5" s="56">
        <f>J9</f>
        <v>2065033116</v>
      </c>
      <c r="K5" s="56"/>
      <c r="L5" s="56">
        <f>L9</f>
        <v>5798694952</v>
      </c>
      <c r="M5" s="53"/>
      <c r="N5" s="54"/>
      <c r="O5" s="54"/>
      <c r="P5" s="54"/>
      <c r="Q5" s="404"/>
      <c r="R5" s="55"/>
    </row>
    <row r="6" spans="1:20" s="47" customFormat="1" ht="20.100000000000001" customHeight="1">
      <c r="A6" s="57" t="s">
        <v>473</v>
      </c>
      <c r="B6" s="58"/>
      <c r="C6" s="59">
        <v>7</v>
      </c>
      <c r="D6" s="58" t="s">
        <v>474</v>
      </c>
      <c r="E6" s="60">
        <f>F32</f>
        <v>72762238</v>
      </c>
      <c r="F6" s="60">
        <f>C6*E6</f>
        <v>509335666</v>
      </c>
      <c r="G6" s="60">
        <f>H32</f>
        <v>107105036</v>
      </c>
      <c r="H6" s="60">
        <f>C6*G6</f>
        <v>749735252</v>
      </c>
      <c r="I6" s="60">
        <f>J32</f>
        <v>71753794</v>
      </c>
      <c r="J6" s="60">
        <f>C6*I6</f>
        <v>502276558</v>
      </c>
      <c r="K6" s="60">
        <f t="shared" ref="K6:L8" si="0">E6+G6+I6</f>
        <v>251621068</v>
      </c>
      <c r="L6" s="60">
        <f t="shared" si="0"/>
        <v>1761347476</v>
      </c>
      <c r="M6" s="53" t="s">
        <v>475</v>
      </c>
      <c r="N6" s="54"/>
      <c r="O6" s="54"/>
      <c r="P6" s="54"/>
      <c r="Q6" s="404"/>
      <c r="R6" s="55"/>
      <c r="S6" s="61">
        <f>L228</f>
        <v>569000000</v>
      </c>
      <c r="T6" s="62">
        <f>S6-K6</f>
        <v>317378932</v>
      </c>
    </row>
    <row r="7" spans="1:20" s="47" customFormat="1" ht="20.100000000000001" customHeight="1">
      <c r="A7" s="57" t="s">
        <v>476</v>
      </c>
      <c r="B7" s="58"/>
      <c r="C7" s="59">
        <v>7</v>
      </c>
      <c r="D7" s="58" t="s">
        <v>477</v>
      </c>
      <c r="E7" s="60">
        <f>E6</f>
        <v>72762238</v>
      </c>
      <c r="F7" s="60">
        <f>C7*E7</f>
        <v>509335666</v>
      </c>
      <c r="G7" s="60">
        <f>G6</f>
        <v>107105036</v>
      </c>
      <c r="H7" s="60">
        <f>C7*G7</f>
        <v>749735252</v>
      </c>
      <c r="I7" s="60">
        <f>I6</f>
        <v>71753794</v>
      </c>
      <c r="J7" s="60">
        <f>C7*I7</f>
        <v>502276558</v>
      </c>
      <c r="K7" s="60">
        <f t="shared" si="0"/>
        <v>251621068</v>
      </c>
      <c r="L7" s="60">
        <f t="shared" si="0"/>
        <v>1761347476</v>
      </c>
      <c r="M7" s="53" t="s">
        <v>478</v>
      </c>
      <c r="N7" s="54"/>
      <c r="O7" s="54"/>
      <c r="P7" s="54"/>
      <c r="Q7" s="404"/>
      <c r="R7" s="55"/>
    </row>
    <row r="8" spans="1:20" s="47" customFormat="1" ht="20.100000000000001" customHeight="1">
      <c r="A8" s="57" t="s">
        <v>479</v>
      </c>
      <c r="B8" s="58"/>
      <c r="C8" s="59">
        <v>4</v>
      </c>
      <c r="D8" s="58" t="s">
        <v>480</v>
      </c>
      <c r="E8" s="60">
        <f>F54</f>
        <v>173450000</v>
      </c>
      <c r="F8" s="60">
        <f>C8*E8</f>
        <v>693800000</v>
      </c>
      <c r="G8" s="60">
        <f>H54</f>
        <v>130430000</v>
      </c>
      <c r="H8" s="60">
        <f>C8*G8</f>
        <v>521720000</v>
      </c>
      <c r="I8" s="60">
        <f>J54</f>
        <v>265120000</v>
      </c>
      <c r="J8" s="60">
        <f>C8*I8</f>
        <v>1060480000</v>
      </c>
      <c r="K8" s="60">
        <f t="shared" si="0"/>
        <v>569000000</v>
      </c>
      <c r="L8" s="60">
        <f t="shared" si="0"/>
        <v>2276000000</v>
      </c>
      <c r="M8" s="53" t="s">
        <v>481</v>
      </c>
      <c r="N8" s="54"/>
      <c r="O8" s="54"/>
      <c r="P8" s="54"/>
      <c r="Q8" s="404"/>
      <c r="R8" s="55"/>
      <c r="S8" s="47">
        <v>5480155020</v>
      </c>
    </row>
    <row r="9" spans="1:20" s="47" customFormat="1" ht="20.100000000000001" customHeight="1">
      <c r="A9" s="50" t="s">
        <v>482</v>
      </c>
      <c r="B9" s="58"/>
      <c r="C9" s="63"/>
      <c r="D9" s="58"/>
      <c r="E9" s="60"/>
      <c r="F9" s="56">
        <f>F6+F7+F8</f>
        <v>1712471332</v>
      </c>
      <c r="G9" s="56"/>
      <c r="H9" s="56">
        <f>H6+H7+H8</f>
        <v>2021190504</v>
      </c>
      <c r="I9" s="56"/>
      <c r="J9" s="56">
        <f>J6+J7+J8</f>
        <v>2065033116</v>
      </c>
      <c r="K9" s="56"/>
      <c r="L9" s="56">
        <f>L6+L7+L8</f>
        <v>5798694952</v>
      </c>
      <c r="M9" s="64"/>
      <c r="N9" s="370"/>
      <c r="O9" s="54"/>
      <c r="P9" s="54"/>
      <c r="Q9" s="404"/>
      <c r="R9" s="55"/>
      <c r="S9" s="47">
        <v>5797611352</v>
      </c>
    </row>
    <row r="10" spans="1:20" s="47" customFormat="1" ht="20.100000000000001" customHeight="1">
      <c r="A10" s="50" t="s">
        <v>483</v>
      </c>
      <c r="B10" s="50"/>
      <c r="C10" s="51"/>
      <c r="D10" s="50"/>
      <c r="E10" s="52"/>
      <c r="F10" s="52"/>
      <c r="G10" s="52"/>
      <c r="H10" s="52"/>
      <c r="I10" s="52"/>
      <c r="J10" s="52"/>
      <c r="K10" s="52"/>
      <c r="L10" s="52"/>
      <c r="M10" s="53"/>
      <c r="N10" s="54"/>
      <c r="O10" s="54"/>
      <c r="P10" s="54"/>
      <c r="Q10" s="404"/>
      <c r="R10" s="55"/>
    </row>
    <row r="11" spans="1:20" s="47" customFormat="1" ht="20.100000000000001" customHeight="1">
      <c r="A11" s="57" t="s">
        <v>484</v>
      </c>
      <c r="B11" s="50"/>
      <c r="C11" s="59">
        <f>C6</f>
        <v>7</v>
      </c>
      <c r="D11" s="58" t="s">
        <v>485</v>
      </c>
      <c r="E11" s="56"/>
      <c r="F11" s="56"/>
      <c r="G11" s="56"/>
      <c r="H11" s="56"/>
      <c r="I11" s="60">
        <f>J51</f>
        <v>6847680</v>
      </c>
      <c r="J11" s="60">
        <f>C11*I11</f>
        <v>47933760</v>
      </c>
      <c r="K11" s="60">
        <f>E11+G11+I11</f>
        <v>6847680</v>
      </c>
      <c r="L11" s="60">
        <f>F11+H11+J11</f>
        <v>47933760</v>
      </c>
      <c r="M11" s="53"/>
      <c r="N11" s="54"/>
      <c r="O11" s="54"/>
      <c r="P11" s="54"/>
      <c r="Q11" s="404"/>
      <c r="R11" s="55"/>
      <c r="S11" s="47">
        <f>S9-S8</f>
        <v>317456332</v>
      </c>
    </row>
    <row r="12" spans="1:20" s="47" customFormat="1" ht="20.100000000000001" customHeight="1">
      <c r="A12" s="50"/>
      <c r="B12" s="50"/>
      <c r="C12" s="51"/>
      <c r="D12" s="50"/>
      <c r="E12" s="52"/>
      <c r="F12" s="52"/>
      <c r="G12" s="52"/>
      <c r="H12" s="52"/>
      <c r="I12" s="52"/>
      <c r="J12" s="52"/>
      <c r="K12" s="52"/>
      <c r="L12" s="52"/>
      <c r="M12" s="53"/>
      <c r="N12" s="54"/>
      <c r="O12" s="54"/>
      <c r="P12" s="54"/>
      <c r="Q12" s="405"/>
      <c r="R12" s="55"/>
    </row>
    <row r="13" spans="1:20" s="47" customFormat="1" ht="20.100000000000001" customHeight="1">
      <c r="A13" s="50"/>
      <c r="B13" s="50"/>
      <c r="C13" s="51"/>
      <c r="D13" s="50"/>
      <c r="E13" s="52"/>
      <c r="F13" s="52"/>
      <c r="G13" s="52"/>
      <c r="H13" s="52"/>
      <c r="I13" s="52"/>
      <c r="J13" s="52"/>
      <c r="K13" s="52"/>
      <c r="L13" s="52"/>
      <c r="M13" s="53"/>
      <c r="N13" s="54"/>
      <c r="O13" s="65"/>
      <c r="P13" s="54"/>
      <c r="Q13" s="53"/>
      <c r="R13" s="55"/>
    </row>
    <row r="14" spans="1:20" s="47" customFormat="1" ht="20.100000000000001" hidden="1" customHeight="1">
      <c r="A14" s="50"/>
      <c r="B14" s="50"/>
      <c r="C14" s="51"/>
      <c r="D14" s="50"/>
      <c r="E14" s="52"/>
      <c r="F14" s="52"/>
      <c r="G14" s="52"/>
      <c r="H14" s="52"/>
      <c r="I14" s="52"/>
      <c r="J14" s="52"/>
      <c r="K14" s="52"/>
      <c r="L14" s="52"/>
      <c r="M14" s="53"/>
      <c r="N14" s="54"/>
      <c r="O14" s="65"/>
      <c r="P14" s="54"/>
      <c r="Q14" s="53"/>
    </row>
    <row r="15" spans="1:20" s="47" customFormat="1" ht="20.100000000000001" hidden="1" customHeight="1">
      <c r="A15" s="50"/>
      <c r="B15" s="50"/>
      <c r="C15" s="51"/>
      <c r="D15" s="50"/>
      <c r="E15" s="52"/>
      <c r="F15" s="52"/>
      <c r="G15" s="52"/>
      <c r="H15" s="52"/>
      <c r="I15" s="52"/>
      <c r="J15" s="52"/>
      <c r="K15" s="52"/>
      <c r="L15" s="52"/>
      <c r="M15" s="53"/>
      <c r="N15" s="54"/>
      <c r="O15" s="65"/>
      <c r="P15" s="54"/>
      <c r="Q15" s="53"/>
    </row>
    <row r="16" spans="1:20" s="47" customFormat="1" ht="20.100000000000001" hidden="1" customHeight="1">
      <c r="A16" s="50"/>
      <c r="B16" s="50"/>
      <c r="C16" s="51"/>
      <c r="D16" s="50"/>
      <c r="E16" s="52"/>
      <c r="F16" s="52"/>
      <c r="G16" s="52"/>
      <c r="H16" s="52"/>
      <c r="I16" s="52"/>
      <c r="J16" s="52"/>
      <c r="K16" s="52"/>
      <c r="L16" s="52"/>
      <c r="M16" s="53"/>
      <c r="N16" s="54"/>
      <c r="O16" s="65"/>
      <c r="P16" s="54"/>
      <c r="Q16" s="53"/>
    </row>
    <row r="17" spans="1:17" s="47" customFormat="1" ht="20.100000000000001" hidden="1" customHeight="1">
      <c r="A17" s="50"/>
      <c r="B17" s="50"/>
      <c r="C17" s="51"/>
      <c r="D17" s="50"/>
      <c r="E17" s="406" t="s">
        <v>486</v>
      </c>
      <c r="F17" s="407"/>
      <c r="G17" s="407"/>
      <c r="H17" s="407"/>
      <c r="I17" s="407"/>
      <c r="J17" s="407"/>
      <c r="K17" s="407"/>
      <c r="L17" s="407"/>
      <c r="M17" s="408"/>
      <c r="N17" s="371"/>
      <c r="O17" s="65"/>
      <c r="P17" s="54"/>
      <c r="Q17" s="53"/>
    </row>
    <row r="18" spans="1:17" s="47" customFormat="1" ht="20.100000000000001" hidden="1" customHeight="1">
      <c r="A18" s="50"/>
      <c r="B18" s="50"/>
      <c r="C18" s="51"/>
      <c r="D18" s="50"/>
      <c r="E18" s="409"/>
      <c r="F18" s="410"/>
      <c r="G18" s="410"/>
      <c r="H18" s="410"/>
      <c r="I18" s="410"/>
      <c r="J18" s="410"/>
      <c r="K18" s="410"/>
      <c r="L18" s="410"/>
      <c r="M18" s="411"/>
      <c r="N18" s="372"/>
      <c r="O18" s="65"/>
      <c r="P18" s="54"/>
      <c r="Q18" s="53"/>
    </row>
    <row r="19" spans="1:17" s="47" customFormat="1" ht="20.100000000000001" hidden="1" customHeight="1">
      <c r="A19" s="50"/>
      <c r="B19" s="50"/>
      <c r="C19" s="51"/>
      <c r="D19" s="50"/>
      <c r="E19" s="406" t="s">
        <v>487</v>
      </c>
      <c r="F19" s="407"/>
      <c r="G19" s="407"/>
      <c r="H19" s="407"/>
      <c r="I19" s="407"/>
      <c r="J19" s="407"/>
      <c r="K19" s="407"/>
      <c r="L19" s="407"/>
      <c r="M19" s="408"/>
      <c r="N19" s="371"/>
      <c r="O19" s="65"/>
      <c r="P19" s="54"/>
      <c r="Q19" s="53"/>
    </row>
    <row r="20" spans="1:17" s="47" customFormat="1" ht="20.100000000000001" hidden="1" customHeight="1">
      <c r="A20" s="50"/>
      <c r="B20" s="50"/>
      <c r="C20" s="51"/>
      <c r="D20" s="50"/>
      <c r="E20" s="409"/>
      <c r="F20" s="410"/>
      <c r="G20" s="410"/>
      <c r="H20" s="410"/>
      <c r="I20" s="410"/>
      <c r="J20" s="410"/>
      <c r="K20" s="410"/>
      <c r="L20" s="410"/>
      <c r="M20" s="411"/>
      <c r="N20" s="372"/>
      <c r="O20" s="65"/>
      <c r="P20" s="54"/>
      <c r="Q20" s="53"/>
    </row>
    <row r="21" spans="1:17" s="47" customFormat="1" ht="20.100000000000001" hidden="1" customHeight="1">
      <c r="A21" s="50"/>
      <c r="B21" s="50"/>
      <c r="C21" s="51"/>
      <c r="D21" s="50"/>
      <c r="E21" s="406" t="s">
        <v>488</v>
      </c>
      <c r="F21" s="407"/>
      <c r="G21" s="407"/>
      <c r="H21" s="407"/>
      <c r="I21" s="407"/>
      <c r="J21" s="407"/>
      <c r="K21" s="407"/>
      <c r="L21" s="407"/>
      <c r="M21" s="408"/>
      <c r="N21" s="371"/>
      <c r="O21" s="65"/>
      <c r="P21" s="54"/>
      <c r="Q21" s="53"/>
    </row>
    <row r="22" spans="1:17" s="47" customFormat="1" ht="20.100000000000001" hidden="1" customHeight="1">
      <c r="A22" s="50"/>
      <c r="B22" s="50"/>
      <c r="C22" s="51"/>
      <c r="D22" s="50"/>
      <c r="E22" s="409"/>
      <c r="F22" s="410"/>
      <c r="G22" s="410"/>
      <c r="H22" s="410"/>
      <c r="I22" s="410"/>
      <c r="J22" s="410"/>
      <c r="K22" s="410"/>
      <c r="L22" s="410"/>
      <c r="M22" s="411"/>
      <c r="N22" s="372"/>
      <c r="O22" s="65"/>
      <c r="P22" s="54"/>
      <c r="Q22" s="53"/>
    </row>
    <row r="23" spans="1:17" s="47" customFormat="1" ht="20.100000000000001" hidden="1" customHeight="1">
      <c r="A23" s="50"/>
      <c r="B23" s="50"/>
      <c r="C23" s="51"/>
      <c r="D23" s="50"/>
      <c r="E23" s="52"/>
      <c r="F23" s="52"/>
      <c r="G23" s="52"/>
      <c r="H23" s="52"/>
      <c r="I23" s="52"/>
      <c r="J23" s="52"/>
      <c r="K23" s="52"/>
      <c r="L23" s="52"/>
      <c r="M23" s="53"/>
      <c r="N23" s="54"/>
      <c r="O23" s="65"/>
      <c r="P23" s="54"/>
      <c r="Q23" s="53"/>
    </row>
    <row r="24" spans="1:17" s="47" customFormat="1" ht="20.100000000000001" hidden="1" customHeight="1">
      <c r="A24" s="50"/>
      <c r="B24" s="50"/>
      <c r="C24" s="51"/>
      <c r="D24" s="50"/>
      <c r="E24" s="52"/>
      <c r="F24" s="52"/>
      <c r="G24" s="52"/>
      <c r="H24" s="52"/>
      <c r="I24" s="52"/>
      <c r="J24" s="52"/>
      <c r="K24" s="52"/>
      <c r="L24" s="52"/>
      <c r="M24" s="53"/>
      <c r="N24" s="54"/>
      <c r="O24" s="65"/>
      <c r="P24" s="54"/>
      <c r="Q24" s="53"/>
    </row>
    <row r="25" spans="1:17" s="47" customFormat="1" ht="20.100000000000001" hidden="1" customHeight="1">
      <c r="A25" s="50"/>
      <c r="B25" s="50"/>
      <c r="C25" s="51"/>
      <c r="D25" s="50"/>
      <c r="E25" s="52"/>
      <c r="F25" s="52"/>
      <c r="G25" s="52"/>
      <c r="H25" s="52"/>
      <c r="I25" s="52"/>
      <c r="J25" s="52"/>
      <c r="K25" s="52"/>
      <c r="L25" s="52"/>
      <c r="M25" s="53"/>
      <c r="N25" s="54"/>
      <c r="O25" s="65"/>
      <c r="P25" s="54"/>
      <c r="Q25" s="53"/>
    </row>
    <row r="26" spans="1:17" s="47" customFormat="1" ht="20.100000000000001" hidden="1" customHeight="1">
      <c r="A26" s="50"/>
      <c r="B26" s="50"/>
      <c r="C26" s="51"/>
      <c r="D26" s="50"/>
      <c r="E26" s="52"/>
      <c r="F26" s="52"/>
      <c r="G26" s="52"/>
      <c r="H26" s="52"/>
      <c r="I26" s="52"/>
      <c r="J26" s="52"/>
      <c r="K26" s="52"/>
      <c r="L26" s="52"/>
      <c r="M26" s="53"/>
      <c r="N26" s="54"/>
      <c r="O26" s="65"/>
      <c r="P26" s="54"/>
      <c r="Q26" s="53"/>
    </row>
    <row r="27" spans="1:17" s="47" customFormat="1" ht="20.100000000000001" hidden="1" customHeight="1">
      <c r="A27" s="50"/>
      <c r="B27" s="50"/>
      <c r="C27" s="51"/>
      <c r="D27" s="50"/>
      <c r="E27" s="52"/>
      <c r="F27" s="52"/>
      <c r="G27" s="52"/>
      <c r="H27" s="52"/>
      <c r="I27" s="52"/>
      <c r="J27" s="52"/>
      <c r="K27" s="52"/>
      <c r="L27" s="52"/>
      <c r="M27" s="53"/>
      <c r="N27" s="54"/>
      <c r="O27" s="65"/>
      <c r="P27" s="54"/>
      <c r="Q27" s="53"/>
    </row>
    <row r="28" spans="1:17" s="47" customFormat="1" ht="20.100000000000001" hidden="1" customHeight="1">
      <c r="A28" s="50"/>
      <c r="B28" s="50"/>
      <c r="C28" s="51"/>
      <c r="D28" s="50"/>
      <c r="E28" s="52"/>
      <c r="F28" s="52"/>
      <c r="G28" s="52"/>
      <c r="H28" s="52"/>
      <c r="I28" s="52"/>
      <c r="J28" s="52"/>
      <c r="K28" s="52"/>
      <c r="L28" s="52"/>
      <c r="M28" s="53"/>
      <c r="N28" s="54"/>
      <c r="O28" s="65"/>
      <c r="P28" s="54"/>
      <c r="Q28" s="53"/>
    </row>
    <row r="29" spans="1:17" s="47" customFormat="1" ht="20.100000000000001" hidden="1" customHeight="1">
      <c r="A29" s="50"/>
      <c r="B29" s="50"/>
      <c r="C29" s="51"/>
      <c r="D29" s="50"/>
      <c r="E29" s="52"/>
      <c r="F29" s="52"/>
      <c r="G29" s="52"/>
      <c r="H29" s="52"/>
      <c r="I29" s="52"/>
      <c r="J29" s="52"/>
      <c r="K29" s="52"/>
      <c r="L29" s="52"/>
      <c r="M29" s="53"/>
      <c r="N29" s="54"/>
      <c r="O29" s="65"/>
      <c r="P29" s="54"/>
      <c r="Q29" s="53"/>
    </row>
    <row r="30" spans="1:17" s="47" customFormat="1" ht="20.100000000000001" hidden="1" customHeight="1">
      <c r="A30" s="50"/>
      <c r="B30" s="50"/>
      <c r="C30" s="51"/>
      <c r="D30" s="50"/>
      <c r="E30" s="52"/>
      <c r="F30" s="52"/>
      <c r="G30" s="52"/>
      <c r="H30" s="52"/>
      <c r="I30" s="52"/>
      <c r="J30" s="52"/>
      <c r="K30" s="52"/>
      <c r="L30" s="52"/>
      <c r="M30" s="53"/>
      <c r="N30" s="54"/>
      <c r="O30" s="65"/>
      <c r="P30" s="54"/>
      <c r="Q30" s="53"/>
    </row>
    <row r="31" spans="1:17" s="47" customFormat="1" ht="20.100000000000001" hidden="1" customHeight="1">
      <c r="A31" s="50"/>
      <c r="B31" s="50"/>
      <c r="C31" s="51"/>
      <c r="D31" s="50"/>
      <c r="E31" s="52"/>
      <c r="F31" s="52"/>
      <c r="G31" s="52"/>
      <c r="H31" s="52"/>
      <c r="I31" s="52"/>
      <c r="J31" s="52"/>
      <c r="K31" s="52"/>
      <c r="L31" s="52"/>
      <c r="M31" s="53"/>
      <c r="N31" s="54"/>
      <c r="O31" s="65"/>
      <c r="P31" s="54"/>
      <c r="Q31" s="53"/>
    </row>
    <row r="32" spans="1:17" s="71" customFormat="1" ht="20.100000000000001" hidden="1" customHeight="1">
      <c r="A32" s="66" t="s">
        <v>489</v>
      </c>
      <c r="B32" s="67"/>
      <c r="C32" s="68"/>
      <c r="D32" s="67"/>
      <c r="E32" s="69"/>
      <c r="F32" s="70">
        <f>F33+F34+F35+F36+F37+F38+F39+F40+F41+F42+F43+F44+F46+F47+F50+F49+F48+F45</f>
        <v>72762238</v>
      </c>
      <c r="G32" s="69"/>
      <c r="H32" s="70">
        <f>H33+H34+H35+H36+H37+H38+H39+H40+H41+H42+H43+H44+H46+H47+H50+H49+H48+H45</f>
        <v>107105036</v>
      </c>
      <c r="I32" s="69"/>
      <c r="J32" s="70">
        <f>J33+J34+J35+J36+J37+J38+J39+J40+J41+J42+J43+J44+J46+J47+J50+J49+J48+J45</f>
        <v>71753794</v>
      </c>
      <c r="K32" s="69"/>
      <c r="L32" s="70">
        <f>+INT(F32+H32+J32)</f>
        <v>251621068</v>
      </c>
      <c r="M32" s="53"/>
      <c r="N32" s="54"/>
      <c r="O32" s="65"/>
      <c r="P32" s="54"/>
      <c r="Q32" s="53"/>
    </row>
    <row r="33" spans="1:17" ht="20.100000000000001" hidden="1" customHeight="1">
      <c r="A33" s="72" t="s">
        <v>490</v>
      </c>
      <c r="B33" s="73" t="s">
        <v>491</v>
      </c>
      <c r="C33" s="74"/>
      <c r="D33" s="73"/>
      <c r="E33" s="73"/>
      <c r="F33" s="75">
        <f>F62</f>
        <v>2562</v>
      </c>
      <c r="G33" s="73"/>
      <c r="H33" s="75">
        <f>H62</f>
        <v>142548</v>
      </c>
      <c r="I33" s="73"/>
      <c r="J33" s="75">
        <f>J62</f>
        <v>0</v>
      </c>
      <c r="K33" s="76"/>
      <c r="L33" s="75">
        <f t="shared" ref="L33:L50" si="1">F33+H33+J33</f>
        <v>145110</v>
      </c>
      <c r="M33" s="77"/>
      <c r="N33" s="373"/>
      <c r="O33" s="65"/>
      <c r="P33" s="54"/>
      <c r="Q33" s="53"/>
    </row>
    <row r="34" spans="1:17" ht="20.100000000000001" hidden="1" customHeight="1">
      <c r="A34" s="79" t="s">
        <v>203</v>
      </c>
      <c r="B34" s="73" t="s">
        <v>204</v>
      </c>
      <c r="C34" s="74"/>
      <c r="D34" s="73"/>
      <c r="E34" s="73"/>
      <c r="F34" s="75">
        <f>F65</f>
        <v>25655</v>
      </c>
      <c r="G34" s="73"/>
      <c r="H34" s="75">
        <f>H65</f>
        <v>1425655</v>
      </c>
      <c r="I34" s="73"/>
      <c r="J34" s="75">
        <f>J65</f>
        <v>0</v>
      </c>
      <c r="K34" s="76"/>
      <c r="L34" s="75">
        <f t="shared" si="1"/>
        <v>1451310</v>
      </c>
      <c r="M34" s="77"/>
      <c r="N34" s="373"/>
      <c r="O34" s="65"/>
      <c r="P34" s="54"/>
      <c r="Q34" s="53"/>
    </row>
    <row r="35" spans="1:17" ht="20.100000000000001" hidden="1" customHeight="1">
      <c r="A35" s="79" t="s">
        <v>492</v>
      </c>
      <c r="B35" s="73" t="s">
        <v>493</v>
      </c>
      <c r="C35" s="74"/>
      <c r="D35" s="73"/>
      <c r="E35" s="73"/>
      <c r="F35" s="75">
        <f>F74</f>
        <v>281787</v>
      </c>
      <c r="G35" s="73"/>
      <c r="H35" s="75">
        <f>H74</f>
        <v>14859531</v>
      </c>
      <c r="I35" s="73"/>
      <c r="J35" s="75">
        <f>J74</f>
        <v>0</v>
      </c>
      <c r="K35" s="76"/>
      <c r="L35" s="75">
        <f t="shared" si="1"/>
        <v>15141318</v>
      </c>
      <c r="M35" s="77"/>
      <c r="N35" s="373"/>
      <c r="O35" s="65"/>
      <c r="P35" s="54"/>
      <c r="Q35" s="53"/>
    </row>
    <row r="36" spans="1:17" ht="20.100000000000001" hidden="1" customHeight="1">
      <c r="A36" s="80" t="s">
        <v>494</v>
      </c>
      <c r="B36" s="73"/>
      <c r="C36" s="74"/>
      <c r="D36" s="73"/>
      <c r="E36" s="73"/>
      <c r="F36" s="75">
        <f>F77</f>
        <v>0</v>
      </c>
      <c r="G36" s="73"/>
      <c r="H36" s="75">
        <f>H77</f>
        <v>4964501</v>
      </c>
      <c r="I36" s="73"/>
      <c r="J36" s="75">
        <f>J77</f>
        <v>0</v>
      </c>
      <c r="K36" s="76"/>
      <c r="L36" s="75">
        <f t="shared" si="1"/>
        <v>4964501</v>
      </c>
      <c r="M36" s="77"/>
      <c r="N36" s="373"/>
      <c r="O36" s="65"/>
      <c r="P36" s="54"/>
      <c r="Q36" s="53"/>
    </row>
    <row r="37" spans="1:17" ht="20.100000000000001" hidden="1" customHeight="1">
      <c r="A37" s="79" t="s">
        <v>495</v>
      </c>
      <c r="B37" s="73" t="s">
        <v>496</v>
      </c>
      <c r="C37" s="74"/>
      <c r="D37" s="73"/>
      <c r="E37" s="73"/>
      <c r="F37" s="75">
        <f>F80</f>
        <v>0</v>
      </c>
      <c r="G37" s="73"/>
      <c r="H37" s="75">
        <f>H80</f>
        <v>630408</v>
      </c>
      <c r="I37" s="73"/>
      <c r="J37" s="75">
        <f>J80</f>
        <v>0</v>
      </c>
      <c r="K37" s="76"/>
      <c r="L37" s="75">
        <f t="shared" si="1"/>
        <v>630408</v>
      </c>
      <c r="M37" s="77"/>
      <c r="N37" s="373"/>
      <c r="O37" s="65"/>
      <c r="P37" s="54"/>
      <c r="Q37" s="53"/>
    </row>
    <row r="38" spans="1:17" ht="20.100000000000001" hidden="1" customHeight="1">
      <c r="A38" s="80" t="s">
        <v>497</v>
      </c>
      <c r="B38" s="73" t="s">
        <v>498</v>
      </c>
      <c r="C38" s="74"/>
      <c r="D38" s="81"/>
      <c r="E38" s="82"/>
      <c r="F38" s="75">
        <f>F86</f>
        <v>47693982</v>
      </c>
      <c r="G38" s="82"/>
      <c r="H38" s="75">
        <f>H86</f>
        <v>2108348</v>
      </c>
      <c r="I38" s="82"/>
      <c r="J38" s="75">
        <f>J86</f>
        <v>1070560</v>
      </c>
      <c r="K38" s="76"/>
      <c r="L38" s="75">
        <f t="shared" si="1"/>
        <v>50872890</v>
      </c>
      <c r="M38" s="77"/>
      <c r="N38" s="373"/>
      <c r="O38" s="65"/>
      <c r="P38" s="54"/>
      <c r="Q38" s="53"/>
    </row>
    <row r="39" spans="1:17" ht="20.100000000000001" hidden="1" customHeight="1">
      <c r="A39" s="80" t="s">
        <v>499</v>
      </c>
      <c r="B39" s="73"/>
      <c r="C39" s="74"/>
      <c r="D39" s="73"/>
      <c r="E39" s="73"/>
      <c r="F39" s="75">
        <f>F89</f>
        <v>0</v>
      </c>
      <c r="G39" s="73"/>
      <c r="H39" s="75">
        <f>H89</f>
        <v>2922938</v>
      </c>
      <c r="I39" s="73"/>
      <c r="J39" s="75">
        <f>J89</f>
        <v>0</v>
      </c>
      <c r="K39" s="76"/>
      <c r="L39" s="75">
        <f t="shared" si="1"/>
        <v>2922938</v>
      </c>
      <c r="M39" s="77"/>
      <c r="N39" s="373"/>
      <c r="O39" s="65"/>
      <c r="P39" s="54"/>
      <c r="Q39" s="53"/>
    </row>
    <row r="40" spans="1:17" ht="20.100000000000001" hidden="1" customHeight="1">
      <c r="A40" s="80" t="s">
        <v>500</v>
      </c>
      <c r="B40" s="73"/>
      <c r="C40" s="74"/>
      <c r="D40" s="73"/>
      <c r="E40" s="73"/>
      <c r="F40" s="75">
        <f>F94</f>
        <v>0</v>
      </c>
      <c r="G40" s="73"/>
      <c r="H40" s="75">
        <f>H94</f>
        <v>13048930</v>
      </c>
      <c r="I40" s="73"/>
      <c r="J40" s="75">
        <f>J94</f>
        <v>65147760</v>
      </c>
      <c r="K40" s="76"/>
      <c r="L40" s="75">
        <f t="shared" si="1"/>
        <v>78196690</v>
      </c>
      <c r="M40" s="77"/>
      <c r="N40" s="373"/>
      <c r="O40" s="65"/>
      <c r="P40" s="54"/>
      <c r="Q40" s="53"/>
    </row>
    <row r="41" spans="1:17" ht="20.100000000000001" hidden="1" customHeight="1">
      <c r="A41" s="80" t="s">
        <v>501</v>
      </c>
      <c r="B41" s="73"/>
      <c r="C41" s="74"/>
      <c r="D41" s="73"/>
      <c r="E41" s="73"/>
      <c r="F41" s="75">
        <f>F99</f>
        <v>8815000</v>
      </c>
      <c r="G41" s="73"/>
      <c r="H41" s="75">
        <f>H99</f>
        <v>3140790</v>
      </c>
      <c r="I41" s="73"/>
      <c r="J41" s="75">
        <f>J99</f>
        <v>0</v>
      </c>
      <c r="K41" s="76"/>
      <c r="L41" s="75">
        <f t="shared" si="1"/>
        <v>11955790</v>
      </c>
      <c r="M41" s="77"/>
      <c r="N41" s="373"/>
      <c r="O41" s="65"/>
      <c r="P41" s="54"/>
      <c r="Q41" s="53"/>
    </row>
    <row r="42" spans="1:17" ht="20.100000000000001" hidden="1" customHeight="1">
      <c r="A42" s="80" t="s">
        <v>502</v>
      </c>
      <c r="B42" s="73"/>
      <c r="C42" s="74"/>
      <c r="D42" s="73"/>
      <c r="E42" s="73"/>
      <c r="F42" s="75">
        <f>F105</f>
        <v>6571267</v>
      </c>
      <c r="G42" s="73"/>
      <c r="H42" s="75">
        <f>H105</f>
        <v>49149937</v>
      </c>
      <c r="I42" s="73"/>
      <c r="J42" s="75">
        <f>J105</f>
        <v>0</v>
      </c>
      <c r="K42" s="76"/>
      <c r="L42" s="75">
        <f t="shared" si="1"/>
        <v>55721204</v>
      </c>
      <c r="M42" s="77"/>
      <c r="N42" s="373"/>
      <c r="O42" s="65"/>
      <c r="P42" s="54"/>
      <c r="Q42" s="53"/>
    </row>
    <row r="43" spans="1:17" ht="20.100000000000001" hidden="1" customHeight="1">
      <c r="A43" s="80" t="s">
        <v>503</v>
      </c>
      <c r="B43" s="73"/>
      <c r="C43" s="74"/>
      <c r="D43" s="73"/>
      <c r="E43" s="73"/>
      <c r="F43" s="75">
        <f>F111</f>
        <v>0</v>
      </c>
      <c r="G43" s="73"/>
      <c r="H43" s="75">
        <f>H111</f>
        <v>1147466</v>
      </c>
      <c r="I43" s="73"/>
      <c r="J43" s="75">
        <f>J111</f>
        <v>0</v>
      </c>
      <c r="K43" s="76"/>
      <c r="L43" s="75">
        <f t="shared" si="1"/>
        <v>1147466</v>
      </c>
      <c r="M43" s="77"/>
      <c r="N43" s="373"/>
      <c r="O43" s="65"/>
      <c r="P43" s="54"/>
      <c r="Q43" s="53"/>
    </row>
    <row r="44" spans="1:17" ht="20.100000000000001" hidden="1" customHeight="1">
      <c r="A44" s="83" t="s">
        <v>504</v>
      </c>
      <c r="B44" s="73"/>
      <c r="C44" s="74"/>
      <c r="D44" s="73"/>
      <c r="E44" s="73"/>
      <c r="F44" s="75">
        <f>F114</f>
        <v>0</v>
      </c>
      <c r="G44" s="73"/>
      <c r="H44" s="75">
        <f>H114</f>
        <v>116698</v>
      </c>
      <c r="I44" s="73"/>
      <c r="J44" s="75">
        <f>J114</f>
        <v>0</v>
      </c>
      <c r="K44" s="76"/>
      <c r="L44" s="75">
        <f t="shared" si="1"/>
        <v>116698</v>
      </c>
      <c r="M44" s="77"/>
      <c r="N44" s="373"/>
      <c r="O44" s="65"/>
      <c r="P44" s="54"/>
      <c r="Q44" s="53"/>
    </row>
    <row r="45" spans="1:17" ht="20.100000000000001" hidden="1" customHeight="1">
      <c r="A45" s="83" t="s">
        <v>505</v>
      </c>
      <c r="B45" s="43"/>
      <c r="C45" s="43"/>
      <c r="D45" s="43"/>
      <c r="E45" s="84"/>
      <c r="F45" s="84">
        <f>F117</f>
        <v>0</v>
      </c>
      <c r="G45" s="84"/>
      <c r="H45" s="84">
        <f>H117</f>
        <v>178493</v>
      </c>
      <c r="I45" s="84"/>
      <c r="J45" s="84">
        <f>J117</f>
        <v>0</v>
      </c>
      <c r="K45" s="76"/>
      <c r="L45" s="75">
        <f t="shared" si="1"/>
        <v>178493</v>
      </c>
      <c r="M45" s="85"/>
      <c r="N45" s="374"/>
      <c r="O45" s="65"/>
      <c r="P45" s="54"/>
      <c r="Q45" s="53"/>
    </row>
    <row r="46" spans="1:17" ht="20.100000000000001" hidden="1" customHeight="1">
      <c r="A46" s="83" t="s">
        <v>506</v>
      </c>
      <c r="B46" s="73"/>
      <c r="C46" s="74"/>
      <c r="D46" s="73"/>
      <c r="E46" s="73"/>
      <c r="F46" s="75">
        <f>F136</f>
        <v>482360</v>
      </c>
      <c r="G46" s="73"/>
      <c r="H46" s="75">
        <f>H136</f>
        <v>493768</v>
      </c>
      <c r="I46" s="73"/>
      <c r="J46" s="75">
        <f>J136</f>
        <v>0</v>
      </c>
      <c r="K46" s="76"/>
      <c r="L46" s="75">
        <f t="shared" si="1"/>
        <v>976128</v>
      </c>
      <c r="M46" s="77"/>
      <c r="N46" s="373"/>
      <c r="O46" s="65"/>
      <c r="P46" s="54"/>
      <c r="Q46" s="53"/>
    </row>
    <row r="47" spans="1:17" ht="20.100000000000001" hidden="1" customHeight="1">
      <c r="A47" s="83" t="s">
        <v>507</v>
      </c>
      <c r="B47" s="73"/>
      <c r="C47" s="74"/>
      <c r="D47" s="73"/>
      <c r="E47" s="73"/>
      <c r="F47" s="75">
        <f>F143</f>
        <v>0</v>
      </c>
      <c r="G47" s="73"/>
      <c r="H47" s="75">
        <f>H143</f>
        <v>2920301</v>
      </c>
      <c r="I47" s="73"/>
      <c r="J47" s="75">
        <f>J143</f>
        <v>0</v>
      </c>
      <c r="K47" s="76"/>
      <c r="L47" s="75">
        <f t="shared" si="1"/>
        <v>2920301</v>
      </c>
      <c r="M47" s="77"/>
      <c r="N47" s="373"/>
      <c r="O47" s="65"/>
      <c r="P47" s="54"/>
      <c r="Q47" s="53"/>
    </row>
    <row r="48" spans="1:17" ht="20.100000000000001" hidden="1" customHeight="1">
      <c r="A48" s="80" t="s">
        <v>508</v>
      </c>
      <c r="B48" s="73"/>
      <c r="C48" s="74"/>
      <c r="D48" s="73"/>
      <c r="E48" s="73"/>
      <c r="F48" s="75">
        <f>F150</f>
        <v>2007845</v>
      </c>
      <c r="G48" s="73"/>
      <c r="H48" s="75">
        <f>H150</f>
        <v>3927495</v>
      </c>
      <c r="I48" s="73"/>
      <c r="J48" s="75">
        <f>J150</f>
        <v>5227995</v>
      </c>
      <c r="K48" s="76"/>
      <c r="L48" s="75">
        <f t="shared" si="1"/>
        <v>11163335</v>
      </c>
      <c r="M48" s="77"/>
      <c r="N48" s="373"/>
      <c r="O48" s="65"/>
      <c r="P48" s="54"/>
      <c r="Q48" s="53"/>
    </row>
    <row r="49" spans="1:260" ht="20.100000000000001" hidden="1" customHeight="1">
      <c r="A49" s="79" t="s">
        <v>509</v>
      </c>
      <c r="B49" s="73"/>
      <c r="C49" s="74"/>
      <c r="D49" s="73"/>
      <c r="E49" s="73"/>
      <c r="F49" s="75">
        <f>F169</f>
        <v>5088940</v>
      </c>
      <c r="G49" s="73"/>
      <c r="H49" s="75">
        <f>H169</f>
        <v>365126</v>
      </c>
      <c r="I49" s="73"/>
      <c r="J49" s="75">
        <f>J169</f>
        <v>140616</v>
      </c>
      <c r="K49" s="76"/>
      <c r="L49" s="75">
        <f t="shared" si="1"/>
        <v>5594682</v>
      </c>
      <c r="M49" s="77"/>
      <c r="N49" s="373"/>
      <c r="O49" s="65"/>
      <c r="P49" s="54"/>
      <c r="Q49" s="53"/>
    </row>
    <row r="50" spans="1:260" ht="20.100000000000001" hidden="1" customHeight="1">
      <c r="A50" s="80" t="s">
        <v>510</v>
      </c>
      <c r="B50" s="73"/>
      <c r="C50" s="74"/>
      <c r="D50" s="73"/>
      <c r="E50" s="73"/>
      <c r="F50" s="75">
        <f>F210</f>
        <v>1792840</v>
      </c>
      <c r="G50" s="73"/>
      <c r="H50" s="75">
        <f>H210</f>
        <v>5562103</v>
      </c>
      <c r="I50" s="73"/>
      <c r="J50" s="75">
        <f>J210</f>
        <v>166863</v>
      </c>
      <c r="K50" s="76"/>
      <c r="L50" s="75">
        <f t="shared" si="1"/>
        <v>7521806</v>
      </c>
      <c r="M50" s="86"/>
      <c r="N50" s="375"/>
      <c r="O50" s="65"/>
      <c r="P50" s="54"/>
      <c r="Q50" s="53"/>
    </row>
    <row r="51" spans="1:260" ht="20.100000000000001" hidden="1" customHeight="1">
      <c r="A51" s="80" t="s">
        <v>511</v>
      </c>
      <c r="B51" s="73"/>
      <c r="C51" s="74"/>
      <c r="D51" s="73"/>
      <c r="E51" s="73"/>
      <c r="F51" s="75">
        <f>F212</f>
        <v>0</v>
      </c>
      <c r="G51" s="73"/>
      <c r="H51" s="75">
        <f>H212</f>
        <v>0</v>
      </c>
      <c r="I51" s="73"/>
      <c r="J51" s="75">
        <f>J212</f>
        <v>6847680</v>
      </c>
      <c r="K51" s="76"/>
      <c r="L51" s="75">
        <f>F51+H51+J51</f>
        <v>6847680</v>
      </c>
      <c r="M51" s="86"/>
      <c r="N51" s="375"/>
      <c r="O51" s="65"/>
      <c r="P51" s="54"/>
      <c r="Q51" s="53"/>
    </row>
    <row r="52" spans="1:260" ht="20.100000000000001" hidden="1" customHeight="1">
      <c r="A52" s="87"/>
      <c r="B52" s="88"/>
      <c r="C52" s="87"/>
      <c r="D52" s="88"/>
      <c r="E52" s="88"/>
      <c r="F52" s="70"/>
      <c r="G52" s="88"/>
      <c r="H52" s="70"/>
      <c r="I52" s="88"/>
      <c r="J52" s="70"/>
      <c r="K52" s="76"/>
      <c r="L52" s="70"/>
      <c r="M52" s="89"/>
      <c r="N52" s="376"/>
      <c r="O52" s="65"/>
      <c r="P52" s="54"/>
      <c r="Q52" s="53"/>
    </row>
    <row r="53" spans="1:260" s="71" customFormat="1" ht="20.100000000000001" hidden="1" customHeight="1">
      <c r="A53" s="66" t="s">
        <v>512</v>
      </c>
      <c r="B53" s="67"/>
      <c r="C53" s="68"/>
      <c r="D53" s="67"/>
      <c r="E53" s="69"/>
      <c r="F53" s="69"/>
      <c r="G53" s="69"/>
      <c r="H53" s="69"/>
      <c r="I53" s="69"/>
      <c r="J53" s="69"/>
      <c r="K53" s="69"/>
      <c r="L53" s="69"/>
      <c r="M53" s="90"/>
      <c r="N53" s="377"/>
      <c r="O53" s="65"/>
      <c r="P53" s="54"/>
      <c r="Q53" s="53"/>
    </row>
    <row r="54" spans="1:260" ht="20.100000000000001" customHeight="1">
      <c r="A54" s="91" t="s">
        <v>513</v>
      </c>
      <c r="B54" s="88"/>
      <c r="C54" s="74">
        <v>1</v>
      </c>
      <c r="D54" s="81" t="s">
        <v>514</v>
      </c>
      <c r="E54" s="75"/>
      <c r="F54" s="70">
        <v>173450000</v>
      </c>
      <c r="G54" s="70"/>
      <c r="H54" s="70">
        <v>130430000</v>
      </c>
      <c r="I54" s="70"/>
      <c r="J54" s="70">
        <v>265120000</v>
      </c>
      <c r="K54" s="76"/>
      <c r="L54" s="70">
        <f>F54+H54+J54</f>
        <v>569000000</v>
      </c>
      <c r="M54" s="155" t="s">
        <v>515</v>
      </c>
      <c r="N54" s="378">
        <f>L54</f>
        <v>569000000</v>
      </c>
      <c r="O54" s="449">
        <f>L54/K8</f>
        <v>1</v>
      </c>
      <c r="P54" s="54" t="s">
        <v>516</v>
      </c>
      <c r="Q54" s="53"/>
    </row>
    <row r="55" spans="1:260" ht="20.100000000000001" hidden="1" customHeight="1">
      <c r="A55" s="92"/>
      <c r="B55" s="93"/>
      <c r="C55" s="94"/>
      <c r="D55" s="93"/>
      <c r="E55" s="95"/>
      <c r="F55" s="96"/>
      <c r="G55" s="95"/>
      <c r="H55" s="96"/>
      <c r="I55" s="97"/>
      <c r="J55" s="98"/>
      <c r="K55" s="99"/>
      <c r="L55" s="98"/>
      <c r="M55" s="100"/>
      <c r="N55" s="379"/>
      <c r="O55" s="65"/>
      <c r="P55" s="54"/>
      <c r="Q55" s="53"/>
    </row>
    <row r="56" spans="1:260" ht="20.100000000000001" hidden="1" customHeight="1">
      <c r="A56" s="92"/>
      <c r="B56" s="93"/>
      <c r="C56" s="94"/>
      <c r="D56" s="93"/>
      <c r="E56" s="95"/>
      <c r="F56" s="96"/>
      <c r="G56" s="95"/>
      <c r="H56" s="96"/>
      <c r="I56" s="97"/>
      <c r="J56" s="98"/>
      <c r="K56" s="99"/>
      <c r="L56" s="98"/>
      <c r="M56" s="100"/>
      <c r="N56" s="379"/>
      <c r="O56" s="65"/>
      <c r="P56" s="54"/>
      <c r="Q56" s="53"/>
    </row>
    <row r="57" spans="1:260" ht="20.100000000000001" hidden="1" customHeight="1">
      <c r="A57" s="101"/>
      <c r="B57" s="81"/>
      <c r="C57" s="102"/>
      <c r="D57" s="81"/>
      <c r="E57" s="73"/>
      <c r="F57" s="103"/>
      <c r="G57" s="73"/>
      <c r="H57" s="103"/>
      <c r="I57" s="104"/>
      <c r="J57" s="105"/>
      <c r="K57" s="106"/>
      <c r="L57" s="105"/>
      <c r="M57" s="77"/>
      <c r="N57" s="373"/>
      <c r="O57" s="65"/>
      <c r="P57" s="54"/>
      <c r="Q57" s="53"/>
    </row>
    <row r="58" spans="1:260" ht="20.100000000000001" hidden="1" customHeight="1">
      <c r="A58" s="101"/>
      <c r="B58" s="81"/>
      <c r="C58" s="102"/>
      <c r="D58" s="81"/>
      <c r="E58" s="73"/>
      <c r="F58" s="103"/>
      <c r="G58" s="73"/>
      <c r="H58" s="103"/>
      <c r="I58" s="104"/>
      <c r="J58" s="105"/>
      <c r="K58" s="106"/>
      <c r="L58" s="105"/>
      <c r="M58" s="77"/>
      <c r="N58" s="373"/>
      <c r="O58" s="65"/>
      <c r="P58" s="54"/>
      <c r="Q58" s="53"/>
    </row>
    <row r="59" spans="1:260" ht="20.100000000000001" hidden="1" customHeight="1">
      <c r="A59" s="101"/>
      <c r="B59" s="81"/>
      <c r="C59" s="102"/>
      <c r="D59" s="81"/>
      <c r="E59" s="73"/>
      <c r="F59" s="103"/>
      <c r="G59" s="73"/>
      <c r="H59" s="103"/>
      <c r="I59" s="104"/>
      <c r="J59" s="105"/>
      <c r="K59" s="106"/>
      <c r="L59" s="105"/>
      <c r="M59" s="77"/>
      <c r="N59" s="373"/>
      <c r="O59" s="65"/>
      <c r="P59" s="54"/>
      <c r="Q59" s="53"/>
    </row>
    <row r="60" spans="1:260" ht="20.100000000000001" hidden="1" customHeight="1">
      <c r="A60" s="66" t="s">
        <v>517</v>
      </c>
      <c r="B60" s="44" t="s">
        <v>518</v>
      </c>
      <c r="C60" s="44"/>
      <c r="D60" s="43"/>
      <c r="E60" s="44"/>
      <c r="F60" s="44"/>
      <c r="G60" s="44"/>
      <c r="H60" s="44"/>
      <c r="I60" s="44"/>
      <c r="J60" s="44"/>
      <c r="K60" s="76"/>
      <c r="L60" s="44"/>
      <c r="M60" s="44"/>
      <c r="N60" s="380"/>
      <c r="O60" s="65"/>
      <c r="P60" s="54"/>
      <c r="Q60" s="53"/>
    </row>
    <row r="61" spans="1:260" s="108" customFormat="1" ht="20.100000000000001" hidden="1" customHeight="1">
      <c r="A61" s="25" t="s">
        <v>519</v>
      </c>
      <c r="B61" s="26"/>
      <c r="C61" s="26">
        <v>14</v>
      </c>
      <c r="D61" s="27" t="s">
        <v>520</v>
      </c>
      <c r="E61" s="26">
        <v>183</v>
      </c>
      <c r="F61" s="26">
        <f>INT(E61*$C61)</f>
        <v>2562</v>
      </c>
      <c r="G61" s="26">
        <v>10182</v>
      </c>
      <c r="H61" s="26">
        <f>INT(G61*C61)</f>
        <v>142548</v>
      </c>
      <c r="I61" s="26">
        <v>0</v>
      </c>
      <c r="J61" s="26">
        <f>INT(I61*C61)</f>
        <v>0</v>
      </c>
      <c r="K61" s="28">
        <f>E61+G61+I61</f>
        <v>10365</v>
      </c>
      <c r="L61" s="26">
        <f>+INT(H61+J61+F61)</f>
        <v>145110</v>
      </c>
      <c r="M61" s="53" t="s">
        <v>30</v>
      </c>
      <c r="N61" s="54"/>
      <c r="O61" s="65">
        <f>ROUND(L61/$K$6,4)</f>
        <v>5.9999999999999995E-4</v>
      </c>
      <c r="P61" s="54"/>
      <c r="Q61" s="53"/>
      <c r="R61" s="107"/>
    </row>
    <row r="62" spans="1:260" s="111" customFormat="1" ht="20.100000000000001" hidden="1" customHeight="1">
      <c r="A62" s="109" t="s">
        <v>521</v>
      </c>
      <c r="B62" s="109"/>
      <c r="C62" s="110"/>
      <c r="D62" s="109"/>
      <c r="E62" s="110"/>
      <c r="F62" s="110">
        <f>F61</f>
        <v>2562</v>
      </c>
      <c r="G62" s="110"/>
      <c r="H62" s="110">
        <f>H61</f>
        <v>142548</v>
      </c>
      <c r="I62" s="110"/>
      <c r="J62" s="110">
        <f>J61</f>
        <v>0</v>
      </c>
      <c r="K62" s="28"/>
      <c r="L62" s="110">
        <f>+INT(H62+J62+F62)</f>
        <v>145110</v>
      </c>
      <c r="M62" s="110"/>
      <c r="N62" s="381"/>
      <c r="O62" s="65"/>
      <c r="P62" s="54"/>
      <c r="Q62" s="53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  <c r="CB62" s="108"/>
      <c r="CC62" s="108"/>
      <c r="CD62" s="108"/>
      <c r="CE62" s="108"/>
      <c r="CF62" s="108"/>
      <c r="CG62" s="108"/>
      <c r="CH62" s="108"/>
      <c r="CI62" s="108"/>
      <c r="CJ62" s="108"/>
      <c r="CK62" s="108"/>
      <c r="CL62" s="108"/>
      <c r="CM62" s="108"/>
      <c r="CN62" s="108"/>
      <c r="CO62" s="108"/>
      <c r="CP62" s="108"/>
      <c r="CQ62" s="108"/>
      <c r="CR62" s="108"/>
      <c r="CS62" s="108"/>
      <c r="CT62" s="108"/>
      <c r="CU62" s="108"/>
      <c r="CV62" s="108"/>
      <c r="CW62" s="108"/>
      <c r="CX62" s="108"/>
      <c r="CY62" s="108"/>
      <c r="CZ62" s="108"/>
      <c r="DA62" s="108"/>
      <c r="DB62" s="108"/>
      <c r="DC62" s="108"/>
      <c r="DD62" s="108"/>
      <c r="DE62" s="108"/>
      <c r="DF62" s="108"/>
      <c r="DG62" s="108"/>
      <c r="DH62" s="108"/>
      <c r="DI62" s="108"/>
      <c r="DJ62" s="108"/>
      <c r="DK62" s="108"/>
      <c r="DL62" s="108"/>
      <c r="DM62" s="108"/>
      <c r="DN62" s="108"/>
      <c r="DO62" s="108"/>
      <c r="DP62" s="108"/>
      <c r="DQ62" s="108"/>
      <c r="DR62" s="108"/>
      <c r="DS62" s="108"/>
      <c r="DT62" s="108"/>
      <c r="DU62" s="108"/>
      <c r="DV62" s="108"/>
      <c r="DW62" s="108"/>
      <c r="DX62" s="108"/>
      <c r="DY62" s="108"/>
      <c r="DZ62" s="108"/>
      <c r="EA62" s="108"/>
      <c r="EB62" s="108"/>
      <c r="EC62" s="108"/>
      <c r="ED62" s="108"/>
      <c r="EE62" s="108"/>
      <c r="EF62" s="108"/>
      <c r="EG62" s="108"/>
      <c r="EH62" s="108"/>
      <c r="EI62" s="108"/>
      <c r="EJ62" s="108"/>
      <c r="EK62" s="108"/>
      <c r="EL62" s="108"/>
      <c r="EM62" s="108"/>
      <c r="EN62" s="108"/>
      <c r="EO62" s="108"/>
      <c r="EP62" s="108"/>
      <c r="EQ62" s="108"/>
      <c r="ER62" s="108"/>
      <c r="ES62" s="108"/>
      <c r="ET62" s="108"/>
      <c r="EU62" s="108"/>
      <c r="EV62" s="108"/>
      <c r="EW62" s="108"/>
      <c r="EX62" s="108"/>
      <c r="EY62" s="108"/>
      <c r="EZ62" s="108"/>
      <c r="FA62" s="108"/>
      <c r="FB62" s="108"/>
      <c r="FC62" s="108"/>
      <c r="FD62" s="108"/>
      <c r="FE62" s="108"/>
      <c r="FF62" s="108"/>
      <c r="FG62" s="108"/>
      <c r="FH62" s="108"/>
      <c r="FI62" s="108"/>
      <c r="FJ62" s="108"/>
      <c r="FK62" s="108"/>
      <c r="FL62" s="108"/>
      <c r="FM62" s="108"/>
      <c r="FN62" s="108"/>
      <c r="FO62" s="108"/>
      <c r="FP62" s="108"/>
      <c r="FQ62" s="108"/>
      <c r="FR62" s="108"/>
      <c r="FS62" s="108"/>
      <c r="FT62" s="108"/>
      <c r="FU62" s="108"/>
      <c r="FV62" s="108"/>
      <c r="FW62" s="108"/>
      <c r="FX62" s="108"/>
      <c r="FY62" s="108"/>
      <c r="FZ62" s="108"/>
      <c r="GA62" s="108"/>
      <c r="GB62" s="108"/>
      <c r="GC62" s="108"/>
      <c r="GD62" s="108"/>
      <c r="GE62" s="108"/>
      <c r="GF62" s="108"/>
      <c r="GG62" s="108"/>
      <c r="GH62" s="108"/>
      <c r="GI62" s="108"/>
      <c r="GJ62" s="108"/>
      <c r="GK62" s="108"/>
      <c r="GL62" s="108"/>
      <c r="GM62" s="108"/>
      <c r="GN62" s="108"/>
      <c r="GO62" s="108"/>
      <c r="GP62" s="108"/>
      <c r="GQ62" s="108"/>
      <c r="GR62" s="108"/>
      <c r="GS62" s="108"/>
      <c r="GT62" s="108"/>
      <c r="GU62" s="108"/>
      <c r="GV62" s="108"/>
      <c r="GW62" s="108"/>
      <c r="GX62" s="108"/>
      <c r="GY62" s="108"/>
      <c r="GZ62" s="108"/>
      <c r="HA62" s="108"/>
      <c r="HB62" s="108"/>
      <c r="HC62" s="108"/>
      <c r="HD62" s="108"/>
      <c r="HE62" s="108"/>
      <c r="HF62" s="108"/>
      <c r="HG62" s="108"/>
      <c r="HH62" s="108"/>
      <c r="HI62" s="108"/>
      <c r="HJ62" s="108"/>
      <c r="HK62" s="108"/>
      <c r="HL62" s="108"/>
      <c r="HM62" s="108"/>
      <c r="HN62" s="108"/>
      <c r="HO62" s="108"/>
      <c r="HP62" s="108"/>
      <c r="HQ62" s="108"/>
      <c r="HR62" s="108"/>
      <c r="HS62" s="108"/>
      <c r="HT62" s="108"/>
      <c r="HU62" s="108"/>
      <c r="HV62" s="108"/>
      <c r="HW62" s="108"/>
      <c r="HX62" s="108"/>
      <c r="HY62" s="108"/>
      <c r="HZ62" s="108"/>
      <c r="IA62" s="108"/>
      <c r="IB62" s="108"/>
      <c r="IC62" s="108"/>
      <c r="ID62" s="108"/>
      <c r="IE62" s="108"/>
      <c r="IF62" s="108"/>
      <c r="IG62" s="108"/>
      <c r="IH62" s="108"/>
      <c r="II62" s="108"/>
      <c r="IJ62" s="108"/>
      <c r="IK62" s="108"/>
      <c r="IL62" s="108"/>
      <c r="IM62" s="108"/>
      <c r="IN62" s="108"/>
      <c r="IO62" s="108"/>
      <c r="IP62" s="108"/>
      <c r="IQ62" s="108"/>
      <c r="IR62" s="108"/>
      <c r="IS62" s="108"/>
      <c r="IT62" s="108"/>
      <c r="IU62" s="108"/>
      <c r="IV62" s="108"/>
      <c r="IW62" s="108"/>
      <c r="IX62" s="108"/>
      <c r="IY62" s="108"/>
      <c r="IZ62" s="108"/>
    </row>
    <row r="63" spans="1:260" s="111" customFormat="1" ht="20.100000000000001" hidden="1" customHeight="1">
      <c r="A63" s="109"/>
      <c r="B63" s="109"/>
      <c r="C63" s="110"/>
      <c r="D63" s="109"/>
      <c r="E63" s="110"/>
      <c r="F63" s="110"/>
      <c r="G63" s="110"/>
      <c r="H63" s="110"/>
      <c r="I63" s="110"/>
      <c r="J63" s="110"/>
      <c r="K63" s="28"/>
      <c r="L63" s="110"/>
      <c r="M63" s="110"/>
      <c r="N63" s="381"/>
      <c r="O63" s="65"/>
      <c r="P63" s="54"/>
      <c r="Q63" s="53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08"/>
      <c r="AT63" s="108"/>
      <c r="AU63" s="108"/>
      <c r="AV63" s="108"/>
      <c r="AW63" s="108"/>
      <c r="AX63" s="108"/>
      <c r="AY63" s="108"/>
      <c r="AZ63" s="108"/>
      <c r="BA63" s="108"/>
      <c r="BB63" s="108"/>
      <c r="BC63" s="108"/>
      <c r="BD63" s="108"/>
      <c r="BE63" s="108"/>
      <c r="BF63" s="108"/>
      <c r="BG63" s="108"/>
      <c r="BH63" s="108"/>
      <c r="BI63" s="108"/>
      <c r="BJ63" s="108"/>
      <c r="BK63" s="108"/>
      <c r="BL63" s="108"/>
      <c r="BM63" s="108"/>
      <c r="BN63" s="108"/>
      <c r="BO63" s="108"/>
      <c r="BP63" s="108"/>
      <c r="BQ63" s="108"/>
      <c r="BR63" s="108"/>
      <c r="BS63" s="108"/>
      <c r="BT63" s="108"/>
      <c r="BU63" s="108"/>
      <c r="BV63" s="108"/>
      <c r="BW63" s="108"/>
      <c r="BX63" s="108"/>
      <c r="BY63" s="108"/>
      <c r="BZ63" s="108"/>
      <c r="CA63" s="108"/>
      <c r="CB63" s="108"/>
      <c r="CC63" s="108"/>
      <c r="CD63" s="108"/>
      <c r="CE63" s="108"/>
      <c r="CF63" s="108"/>
      <c r="CG63" s="108"/>
      <c r="CH63" s="108"/>
      <c r="CI63" s="108"/>
      <c r="CJ63" s="108"/>
      <c r="CK63" s="108"/>
      <c r="CL63" s="108"/>
      <c r="CM63" s="108"/>
      <c r="CN63" s="108"/>
      <c r="CO63" s="108"/>
      <c r="CP63" s="108"/>
      <c r="CQ63" s="108"/>
      <c r="CR63" s="108"/>
      <c r="CS63" s="108"/>
      <c r="CT63" s="108"/>
      <c r="CU63" s="108"/>
      <c r="CV63" s="108"/>
      <c r="CW63" s="108"/>
      <c r="CX63" s="108"/>
      <c r="CY63" s="108"/>
      <c r="CZ63" s="108"/>
      <c r="DA63" s="108"/>
      <c r="DB63" s="108"/>
      <c r="DC63" s="108"/>
      <c r="DD63" s="108"/>
      <c r="DE63" s="108"/>
      <c r="DF63" s="108"/>
      <c r="DG63" s="108"/>
      <c r="DH63" s="108"/>
      <c r="DI63" s="108"/>
      <c r="DJ63" s="108"/>
      <c r="DK63" s="108"/>
      <c r="DL63" s="108"/>
      <c r="DM63" s="108"/>
      <c r="DN63" s="108"/>
      <c r="DO63" s="108"/>
      <c r="DP63" s="108"/>
      <c r="DQ63" s="108"/>
      <c r="DR63" s="108"/>
      <c r="DS63" s="108"/>
      <c r="DT63" s="108"/>
      <c r="DU63" s="108"/>
      <c r="DV63" s="108"/>
      <c r="DW63" s="108"/>
      <c r="DX63" s="108"/>
      <c r="DY63" s="108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08"/>
      <c r="EK63" s="108"/>
      <c r="EL63" s="108"/>
      <c r="EM63" s="108"/>
      <c r="EN63" s="108"/>
      <c r="EO63" s="108"/>
      <c r="EP63" s="108"/>
      <c r="EQ63" s="108"/>
      <c r="ER63" s="108"/>
      <c r="ES63" s="108"/>
      <c r="ET63" s="108"/>
      <c r="EU63" s="108"/>
      <c r="EV63" s="108"/>
      <c r="EW63" s="108"/>
      <c r="EX63" s="108"/>
      <c r="EY63" s="108"/>
      <c r="EZ63" s="108"/>
      <c r="FA63" s="108"/>
      <c r="FB63" s="108"/>
      <c r="FC63" s="108"/>
      <c r="FD63" s="108"/>
      <c r="FE63" s="108"/>
      <c r="FF63" s="108"/>
      <c r="FG63" s="108"/>
      <c r="FH63" s="108"/>
      <c r="FI63" s="108"/>
      <c r="FJ63" s="108"/>
      <c r="FK63" s="108"/>
      <c r="FL63" s="108"/>
      <c r="FM63" s="108"/>
      <c r="FN63" s="108"/>
      <c r="FO63" s="108"/>
      <c r="FP63" s="108"/>
      <c r="FQ63" s="108"/>
      <c r="FR63" s="108"/>
      <c r="FS63" s="108"/>
      <c r="FT63" s="108"/>
      <c r="FU63" s="108"/>
      <c r="FV63" s="108"/>
      <c r="FW63" s="108"/>
      <c r="FX63" s="108"/>
      <c r="FY63" s="108"/>
      <c r="FZ63" s="108"/>
      <c r="GA63" s="108"/>
      <c r="GB63" s="108"/>
      <c r="GC63" s="108"/>
      <c r="GD63" s="108"/>
      <c r="GE63" s="108"/>
      <c r="GF63" s="108"/>
      <c r="GG63" s="108"/>
      <c r="GH63" s="108"/>
      <c r="GI63" s="108"/>
      <c r="GJ63" s="108"/>
      <c r="GK63" s="108"/>
      <c r="GL63" s="108"/>
      <c r="GM63" s="108"/>
      <c r="GN63" s="108"/>
      <c r="GO63" s="108"/>
      <c r="GP63" s="108"/>
      <c r="GQ63" s="108"/>
      <c r="GR63" s="108"/>
      <c r="GS63" s="108"/>
      <c r="GT63" s="108"/>
      <c r="GU63" s="108"/>
      <c r="GV63" s="108"/>
      <c r="GW63" s="108"/>
      <c r="GX63" s="108"/>
      <c r="GY63" s="108"/>
      <c r="GZ63" s="108"/>
      <c r="HA63" s="108"/>
      <c r="HB63" s="108"/>
      <c r="HC63" s="108"/>
      <c r="HD63" s="108"/>
      <c r="HE63" s="108"/>
      <c r="HF63" s="108"/>
      <c r="HG63" s="108"/>
      <c r="HH63" s="108"/>
      <c r="HI63" s="108"/>
      <c r="HJ63" s="108"/>
      <c r="HK63" s="108"/>
      <c r="HL63" s="108"/>
      <c r="HM63" s="108"/>
      <c r="HN63" s="108"/>
      <c r="HO63" s="108"/>
      <c r="HP63" s="108"/>
      <c r="HQ63" s="108"/>
      <c r="HR63" s="108"/>
      <c r="HS63" s="108"/>
      <c r="HT63" s="108"/>
      <c r="HU63" s="108"/>
      <c r="HV63" s="108"/>
      <c r="HW63" s="108"/>
      <c r="HX63" s="108"/>
      <c r="HY63" s="108"/>
      <c r="HZ63" s="108"/>
      <c r="IA63" s="108"/>
      <c r="IB63" s="108"/>
      <c r="IC63" s="108"/>
      <c r="ID63" s="108"/>
      <c r="IE63" s="108"/>
      <c r="IF63" s="108"/>
      <c r="IG63" s="108"/>
      <c r="IH63" s="108"/>
      <c r="II63" s="108"/>
      <c r="IJ63" s="108"/>
      <c r="IK63" s="108"/>
      <c r="IL63" s="108"/>
      <c r="IM63" s="108"/>
      <c r="IN63" s="108"/>
      <c r="IO63" s="108"/>
      <c r="IP63" s="108"/>
      <c r="IQ63" s="108"/>
      <c r="IR63" s="108"/>
      <c r="IS63" s="108"/>
      <c r="IT63" s="108"/>
      <c r="IU63" s="108"/>
      <c r="IV63" s="108"/>
      <c r="IW63" s="108"/>
      <c r="IX63" s="108"/>
      <c r="IY63" s="108"/>
      <c r="IZ63" s="108"/>
    </row>
    <row r="64" spans="1:260" s="112" customFormat="1" ht="26.25" hidden="1" customHeight="1">
      <c r="A64" s="29" t="s">
        <v>522</v>
      </c>
      <c r="B64" s="25"/>
      <c r="C64" s="30">
        <v>35</v>
      </c>
      <c r="D64" s="27" t="s">
        <v>523</v>
      </c>
      <c r="E64" s="26">
        <v>733</v>
      </c>
      <c r="F64" s="26">
        <f>INT(E64*$C64)</f>
        <v>25655</v>
      </c>
      <c r="G64" s="26">
        <v>40733</v>
      </c>
      <c r="H64" s="26">
        <f>INT(C64*G64)</f>
        <v>1425655</v>
      </c>
      <c r="I64" s="26">
        <v>0</v>
      </c>
      <c r="J64" s="26">
        <f>INT(I64*C64)</f>
        <v>0</v>
      </c>
      <c r="K64" s="28">
        <f>E64+G64+I64</f>
        <v>41466</v>
      </c>
      <c r="L64" s="26">
        <f>+INT(H64+J64+F64)</f>
        <v>1451310</v>
      </c>
      <c r="M64" s="53" t="s">
        <v>30</v>
      </c>
      <c r="N64" s="54"/>
      <c r="O64" s="65">
        <f>ROUND(L64/$K$6,4)</f>
        <v>5.7999999999999996E-3</v>
      </c>
      <c r="P64" s="54"/>
      <c r="Q64" s="53"/>
      <c r="R64" s="107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  <c r="IU64" s="78"/>
      <c r="IV64" s="78"/>
      <c r="IW64" s="78"/>
      <c r="IX64" s="78"/>
      <c r="IY64" s="78"/>
      <c r="IZ64" s="78"/>
    </row>
    <row r="65" spans="1:260" s="113" customFormat="1" ht="20.100000000000001" hidden="1" customHeight="1">
      <c r="A65" s="109" t="s">
        <v>524</v>
      </c>
      <c r="B65" s="109"/>
      <c r="C65" s="109"/>
      <c r="D65" s="109"/>
      <c r="E65" s="110"/>
      <c r="F65" s="110">
        <f>F64</f>
        <v>25655</v>
      </c>
      <c r="G65" s="110"/>
      <c r="H65" s="110">
        <f>H64</f>
        <v>1425655</v>
      </c>
      <c r="I65" s="110"/>
      <c r="J65" s="110">
        <f>J64</f>
        <v>0</v>
      </c>
      <c r="K65" s="28"/>
      <c r="L65" s="110">
        <f>+INT(H65+J65+F65)</f>
        <v>1451310</v>
      </c>
      <c r="M65" s="110"/>
      <c r="N65" s="381"/>
      <c r="O65" s="65"/>
      <c r="P65" s="54"/>
      <c r="Q65" s="53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  <c r="IU65" s="78"/>
      <c r="IV65" s="78"/>
      <c r="IW65" s="78"/>
      <c r="IX65" s="78"/>
      <c r="IY65" s="78"/>
      <c r="IZ65" s="78"/>
    </row>
    <row r="66" spans="1:260" s="113" customFormat="1" ht="20.100000000000001" hidden="1" customHeight="1">
      <c r="A66" s="109"/>
      <c r="B66" s="109"/>
      <c r="C66" s="109"/>
      <c r="D66" s="109"/>
      <c r="E66" s="110"/>
      <c r="F66" s="110"/>
      <c r="G66" s="110"/>
      <c r="H66" s="110"/>
      <c r="I66" s="110"/>
      <c r="J66" s="110"/>
      <c r="K66" s="28"/>
      <c r="L66" s="110"/>
      <c r="M66" s="110"/>
      <c r="N66" s="381"/>
      <c r="O66" s="65"/>
      <c r="P66" s="54"/>
      <c r="Q66" s="53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  <c r="IU66" s="78"/>
      <c r="IV66" s="78"/>
      <c r="IW66" s="78"/>
      <c r="IX66" s="78"/>
      <c r="IY66" s="78"/>
      <c r="IZ66" s="78"/>
    </row>
    <row r="67" spans="1:260" s="115" customFormat="1" ht="20.100000000000001" hidden="1" customHeight="1">
      <c r="A67" s="25" t="s">
        <v>525</v>
      </c>
      <c r="B67" s="27"/>
      <c r="C67" s="27">
        <v>1</v>
      </c>
      <c r="D67" s="27" t="s">
        <v>526</v>
      </c>
      <c r="E67" s="26"/>
      <c r="F67" s="110">
        <f>F74</f>
        <v>281787</v>
      </c>
      <c r="G67" s="26"/>
      <c r="H67" s="110">
        <f>H74</f>
        <v>14859531</v>
      </c>
      <c r="I67" s="110"/>
      <c r="J67" s="110">
        <f>J74</f>
        <v>0</v>
      </c>
      <c r="K67" s="114"/>
      <c r="L67" s="110">
        <f>L74</f>
        <v>15141318</v>
      </c>
      <c r="M67" s="26"/>
      <c r="N67" s="382"/>
      <c r="O67" s="65"/>
      <c r="P67" s="54"/>
      <c r="Q67" s="53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08"/>
      <c r="BS67" s="108"/>
      <c r="BT67" s="108"/>
      <c r="BU67" s="108"/>
      <c r="BV67" s="108"/>
      <c r="BW67" s="108"/>
      <c r="BX67" s="108"/>
      <c r="BY67" s="108"/>
      <c r="BZ67" s="108"/>
      <c r="CA67" s="108"/>
      <c r="CB67" s="108"/>
      <c r="CC67" s="108"/>
      <c r="CD67" s="108"/>
      <c r="CE67" s="108"/>
      <c r="CF67" s="108"/>
      <c r="CG67" s="108"/>
      <c r="CH67" s="108"/>
      <c r="CI67" s="108"/>
      <c r="CJ67" s="108"/>
      <c r="CK67" s="108"/>
      <c r="CL67" s="108"/>
      <c r="CM67" s="108"/>
      <c r="CN67" s="108"/>
      <c r="CO67" s="108"/>
      <c r="CP67" s="108"/>
      <c r="CQ67" s="108"/>
      <c r="CR67" s="108"/>
      <c r="CS67" s="108"/>
      <c r="CT67" s="108"/>
      <c r="CU67" s="108"/>
      <c r="CV67" s="108"/>
      <c r="CW67" s="108"/>
      <c r="CX67" s="108"/>
      <c r="CY67" s="108"/>
      <c r="CZ67" s="108"/>
      <c r="DA67" s="108"/>
      <c r="DB67" s="108"/>
      <c r="DC67" s="108"/>
      <c r="DD67" s="108"/>
      <c r="DE67" s="108"/>
      <c r="DF67" s="108"/>
      <c r="DG67" s="108"/>
      <c r="DH67" s="108"/>
      <c r="DI67" s="108"/>
      <c r="DJ67" s="108"/>
      <c r="DK67" s="108"/>
      <c r="DL67" s="108"/>
      <c r="DM67" s="108"/>
      <c r="DN67" s="108"/>
      <c r="DO67" s="108"/>
      <c r="DP67" s="108"/>
      <c r="DQ67" s="108"/>
      <c r="DR67" s="108"/>
      <c r="DS67" s="108"/>
      <c r="DT67" s="108"/>
      <c r="DU67" s="108"/>
      <c r="DV67" s="108"/>
      <c r="DW67" s="108"/>
      <c r="DX67" s="108"/>
      <c r="DY67" s="108"/>
      <c r="DZ67" s="108"/>
      <c r="EA67" s="108"/>
      <c r="EB67" s="108"/>
      <c r="EC67" s="108"/>
      <c r="ED67" s="108"/>
      <c r="EE67" s="108"/>
      <c r="EF67" s="108"/>
      <c r="EG67" s="108"/>
      <c r="EH67" s="108"/>
      <c r="EI67" s="108"/>
      <c r="EJ67" s="108"/>
      <c r="EK67" s="108"/>
      <c r="EL67" s="108"/>
      <c r="EM67" s="108"/>
      <c r="EN67" s="108"/>
      <c r="EO67" s="108"/>
      <c r="EP67" s="108"/>
      <c r="EQ67" s="108"/>
      <c r="ER67" s="108"/>
      <c r="ES67" s="108"/>
      <c r="ET67" s="108"/>
      <c r="EU67" s="108"/>
      <c r="EV67" s="108"/>
      <c r="EW67" s="108"/>
      <c r="EX67" s="108"/>
      <c r="EY67" s="108"/>
      <c r="EZ67" s="108"/>
      <c r="FA67" s="108"/>
      <c r="FB67" s="108"/>
      <c r="FC67" s="108"/>
      <c r="FD67" s="108"/>
      <c r="FE67" s="108"/>
      <c r="FF67" s="108"/>
      <c r="FG67" s="108"/>
      <c r="FH67" s="108"/>
      <c r="FI67" s="108"/>
      <c r="FJ67" s="108"/>
      <c r="FK67" s="108"/>
      <c r="FL67" s="108"/>
      <c r="FM67" s="108"/>
      <c r="FN67" s="108"/>
      <c r="FO67" s="108"/>
      <c r="FP67" s="108"/>
      <c r="FQ67" s="108"/>
      <c r="FR67" s="108"/>
      <c r="FS67" s="108"/>
      <c r="FT67" s="108"/>
      <c r="FU67" s="108"/>
      <c r="FV67" s="108"/>
      <c r="FW67" s="108"/>
      <c r="FX67" s="108"/>
      <c r="FY67" s="108"/>
      <c r="FZ67" s="108"/>
      <c r="GA67" s="108"/>
      <c r="GB67" s="108"/>
      <c r="GC67" s="108"/>
      <c r="GD67" s="108"/>
      <c r="GE67" s="108"/>
      <c r="GF67" s="108"/>
      <c r="GG67" s="108"/>
      <c r="GH67" s="108"/>
      <c r="GI67" s="108"/>
      <c r="GJ67" s="108"/>
      <c r="GK67" s="108"/>
      <c r="GL67" s="108"/>
      <c r="GM67" s="108"/>
      <c r="GN67" s="108"/>
      <c r="GO67" s="108"/>
      <c r="GP67" s="108"/>
      <c r="GQ67" s="108"/>
      <c r="GR67" s="108"/>
      <c r="GS67" s="108"/>
      <c r="GT67" s="108"/>
      <c r="GU67" s="108"/>
      <c r="GV67" s="108"/>
      <c r="GW67" s="108"/>
      <c r="GX67" s="108"/>
      <c r="GY67" s="108"/>
      <c r="GZ67" s="108"/>
      <c r="HA67" s="108"/>
      <c r="HB67" s="108"/>
      <c r="HC67" s="108"/>
      <c r="HD67" s="108"/>
      <c r="HE67" s="108"/>
      <c r="HF67" s="108"/>
      <c r="HG67" s="108"/>
      <c r="HH67" s="108"/>
      <c r="HI67" s="108"/>
      <c r="HJ67" s="108"/>
      <c r="HK67" s="108"/>
      <c r="HL67" s="108"/>
      <c r="HM67" s="108"/>
      <c r="HN67" s="108"/>
      <c r="HO67" s="108"/>
      <c r="HP67" s="108"/>
      <c r="HQ67" s="108"/>
      <c r="HR67" s="108"/>
      <c r="HS67" s="108"/>
      <c r="HT67" s="108"/>
      <c r="HU67" s="108"/>
      <c r="HV67" s="108"/>
      <c r="HW67" s="108"/>
      <c r="HX67" s="108"/>
      <c r="HY67" s="108"/>
      <c r="HZ67" s="108"/>
      <c r="IA67" s="108"/>
      <c r="IB67" s="108"/>
      <c r="IC67" s="108"/>
      <c r="ID67" s="108"/>
      <c r="IE67" s="108"/>
      <c r="IF67" s="108"/>
      <c r="IG67" s="108"/>
      <c r="IH67" s="108"/>
      <c r="II67" s="108"/>
      <c r="IJ67" s="108"/>
      <c r="IK67" s="108"/>
      <c r="IL67" s="108"/>
      <c r="IM67" s="108"/>
      <c r="IN67" s="108"/>
      <c r="IO67" s="108"/>
      <c r="IP67" s="108"/>
      <c r="IQ67" s="108"/>
      <c r="IR67" s="108"/>
      <c r="IS67" s="108"/>
      <c r="IT67" s="108"/>
      <c r="IU67" s="108"/>
      <c r="IV67" s="108"/>
      <c r="IW67" s="108"/>
      <c r="IX67" s="108"/>
      <c r="IY67" s="108"/>
      <c r="IZ67" s="108"/>
    </row>
    <row r="68" spans="1:260" s="108" customFormat="1" ht="20.100000000000001" hidden="1" customHeight="1">
      <c r="A68" s="27" t="s">
        <v>527</v>
      </c>
      <c r="B68" s="27" t="s">
        <v>528</v>
      </c>
      <c r="C68" s="27">
        <v>136</v>
      </c>
      <c r="D68" s="27" t="s">
        <v>529</v>
      </c>
      <c r="E68" s="26">
        <v>733</v>
      </c>
      <c r="F68" s="26">
        <f t="shared" ref="F68:F73" si="2">INT(E68*$C68)</f>
        <v>99688</v>
      </c>
      <c r="G68" s="26">
        <v>40733</v>
      </c>
      <c r="H68" s="26">
        <f t="shared" ref="H68:H73" si="3">INT(C68*G68)</f>
        <v>5539688</v>
      </c>
      <c r="I68" s="26">
        <v>0</v>
      </c>
      <c r="J68" s="26">
        <f t="shared" ref="J68:J73" si="4">INT(I68*C68)</f>
        <v>0</v>
      </c>
      <c r="K68" s="28">
        <f t="shared" ref="K68:K73" si="5">E68+G68+I68</f>
        <v>41466</v>
      </c>
      <c r="L68" s="26">
        <f t="shared" ref="L68:L73" si="6">+INT(H68+J68+F68)</f>
        <v>5639376</v>
      </c>
      <c r="M68" s="53" t="s">
        <v>30</v>
      </c>
      <c r="N68" s="54"/>
      <c r="O68" s="65">
        <f t="shared" ref="O68:O73" si="7">ROUND(L68/$K$6,4)</f>
        <v>2.24E-2</v>
      </c>
      <c r="P68" s="54"/>
      <c r="Q68" s="53"/>
      <c r="R68" s="107"/>
    </row>
    <row r="69" spans="1:260" s="115" customFormat="1" ht="20.100000000000001" hidden="1" customHeight="1">
      <c r="A69" s="27" t="s">
        <v>530</v>
      </c>
      <c r="B69" s="27" t="s">
        <v>531</v>
      </c>
      <c r="C69" s="27">
        <v>56</v>
      </c>
      <c r="D69" s="27" t="s">
        <v>523</v>
      </c>
      <c r="E69" s="26">
        <v>483</v>
      </c>
      <c r="F69" s="26">
        <f t="shared" si="2"/>
        <v>27048</v>
      </c>
      <c r="G69" s="26">
        <v>26865</v>
      </c>
      <c r="H69" s="26">
        <f t="shared" si="3"/>
        <v>1504440</v>
      </c>
      <c r="I69" s="26">
        <v>0</v>
      </c>
      <c r="J69" s="26">
        <f t="shared" si="4"/>
        <v>0</v>
      </c>
      <c r="K69" s="28">
        <f t="shared" si="5"/>
        <v>27348</v>
      </c>
      <c r="L69" s="26">
        <f t="shared" si="6"/>
        <v>1531488</v>
      </c>
      <c r="M69" s="53" t="s">
        <v>30</v>
      </c>
      <c r="N69" s="54"/>
      <c r="O69" s="65">
        <f t="shared" si="7"/>
        <v>6.1000000000000004E-3</v>
      </c>
      <c r="P69" s="54"/>
      <c r="Q69" s="53"/>
      <c r="R69" s="107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8"/>
      <c r="BR69" s="108"/>
      <c r="BS69" s="108"/>
      <c r="BT69" s="108"/>
      <c r="BU69" s="108"/>
      <c r="BV69" s="108"/>
      <c r="BW69" s="108"/>
      <c r="BX69" s="108"/>
      <c r="BY69" s="108"/>
      <c r="BZ69" s="108"/>
      <c r="CA69" s="108"/>
      <c r="CB69" s="108"/>
      <c r="CC69" s="108"/>
      <c r="CD69" s="108"/>
      <c r="CE69" s="108"/>
      <c r="CF69" s="108"/>
      <c r="CG69" s="108"/>
      <c r="CH69" s="108"/>
      <c r="CI69" s="108"/>
      <c r="CJ69" s="108"/>
      <c r="CK69" s="108"/>
      <c r="CL69" s="108"/>
      <c r="CM69" s="108"/>
      <c r="CN69" s="108"/>
      <c r="CO69" s="108"/>
      <c r="CP69" s="108"/>
      <c r="CQ69" s="108"/>
      <c r="CR69" s="108"/>
      <c r="CS69" s="108"/>
      <c r="CT69" s="108"/>
      <c r="CU69" s="108"/>
      <c r="CV69" s="108"/>
      <c r="CW69" s="108"/>
      <c r="CX69" s="108"/>
      <c r="CY69" s="108"/>
      <c r="CZ69" s="108"/>
      <c r="DA69" s="108"/>
      <c r="DB69" s="108"/>
      <c r="DC69" s="108"/>
      <c r="DD69" s="108"/>
      <c r="DE69" s="108"/>
      <c r="DF69" s="108"/>
      <c r="DG69" s="108"/>
      <c r="DH69" s="108"/>
      <c r="DI69" s="108"/>
      <c r="DJ69" s="108"/>
      <c r="DK69" s="108"/>
      <c r="DL69" s="108"/>
      <c r="DM69" s="108"/>
      <c r="DN69" s="108"/>
      <c r="DO69" s="108"/>
      <c r="DP69" s="108"/>
      <c r="DQ69" s="108"/>
      <c r="DR69" s="108"/>
      <c r="DS69" s="108"/>
      <c r="DT69" s="108"/>
      <c r="DU69" s="108"/>
      <c r="DV69" s="108"/>
      <c r="DW69" s="108"/>
      <c r="DX69" s="108"/>
      <c r="DY69" s="108"/>
      <c r="DZ69" s="108"/>
      <c r="EA69" s="108"/>
      <c r="EB69" s="108"/>
      <c r="EC69" s="108"/>
      <c r="ED69" s="108"/>
      <c r="EE69" s="108"/>
      <c r="EF69" s="108"/>
      <c r="EG69" s="108"/>
      <c r="EH69" s="108"/>
      <c r="EI69" s="108"/>
      <c r="EJ69" s="108"/>
      <c r="EK69" s="108"/>
      <c r="EL69" s="108"/>
      <c r="EM69" s="108"/>
      <c r="EN69" s="108"/>
      <c r="EO69" s="108"/>
      <c r="EP69" s="108"/>
      <c r="EQ69" s="108"/>
      <c r="ER69" s="108"/>
      <c r="ES69" s="108"/>
      <c r="ET69" s="108"/>
      <c r="EU69" s="108"/>
      <c r="EV69" s="108"/>
      <c r="EW69" s="108"/>
      <c r="EX69" s="108"/>
      <c r="EY69" s="108"/>
      <c r="EZ69" s="108"/>
      <c r="FA69" s="108"/>
      <c r="FB69" s="108"/>
      <c r="FC69" s="108"/>
      <c r="FD69" s="108"/>
      <c r="FE69" s="108"/>
      <c r="FF69" s="108"/>
      <c r="FG69" s="108"/>
      <c r="FH69" s="108"/>
      <c r="FI69" s="108"/>
      <c r="FJ69" s="108"/>
      <c r="FK69" s="108"/>
      <c r="FL69" s="108"/>
      <c r="FM69" s="108"/>
      <c r="FN69" s="108"/>
      <c r="FO69" s="108"/>
      <c r="FP69" s="108"/>
      <c r="FQ69" s="108"/>
      <c r="FR69" s="108"/>
      <c r="FS69" s="108"/>
      <c r="FT69" s="108"/>
      <c r="FU69" s="108"/>
      <c r="FV69" s="108"/>
      <c r="FW69" s="108"/>
      <c r="FX69" s="108"/>
      <c r="FY69" s="108"/>
      <c r="FZ69" s="108"/>
      <c r="GA69" s="108"/>
      <c r="GB69" s="108"/>
      <c r="GC69" s="108"/>
      <c r="GD69" s="108"/>
      <c r="GE69" s="108"/>
      <c r="GF69" s="108"/>
      <c r="GG69" s="108"/>
      <c r="GH69" s="108"/>
      <c r="GI69" s="108"/>
      <c r="GJ69" s="108"/>
      <c r="GK69" s="108"/>
      <c r="GL69" s="108"/>
      <c r="GM69" s="108"/>
      <c r="GN69" s="108"/>
      <c r="GO69" s="108"/>
      <c r="GP69" s="108"/>
      <c r="GQ69" s="108"/>
      <c r="GR69" s="108"/>
      <c r="GS69" s="108"/>
      <c r="GT69" s="108"/>
      <c r="GU69" s="108"/>
      <c r="GV69" s="108"/>
      <c r="GW69" s="108"/>
      <c r="GX69" s="108"/>
      <c r="GY69" s="108"/>
      <c r="GZ69" s="108"/>
      <c r="HA69" s="108"/>
      <c r="HB69" s="108"/>
      <c r="HC69" s="108"/>
      <c r="HD69" s="108"/>
      <c r="HE69" s="108"/>
      <c r="HF69" s="108"/>
      <c r="HG69" s="108"/>
      <c r="HH69" s="108"/>
      <c r="HI69" s="108"/>
      <c r="HJ69" s="108"/>
      <c r="HK69" s="108"/>
      <c r="HL69" s="108"/>
      <c r="HM69" s="108"/>
      <c r="HN69" s="108"/>
      <c r="HO69" s="108"/>
      <c r="HP69" s="108"/>
      <c r="HQ69" s="108"/>
      <c r="HR69" s="108"/>
      <c r="HS69" s="108"/>
      <c r="HT69" s="108"/>
      <c r="HU69" s="108"/>
      <c r="HV69" s="108"/>
      <c r="HW69" s="108"/>
      <c r="HX69" s="108"/>
      <c r="HY69" s="108"/>
      <c r="HZ69" s="108"/>
      <c r="IA69" s="108"/>
      <c r="IB69" s="108"/>
      <c r="IC69" s="108"/>
      <c r="ID69" s="108"/>
      <c r="IE69" s="108"/>
      <c r="IF69" s="108"/>
      <c r="IG69" s="108"/>
      <c r="IH69" s="108"/>
      <c r="II69" s="108"/>
      <c r="IJ69" s="108"/>
      <c r="IK69" s="108"/>
      <c r="IL69" s="108"/>
      <c r="IM69" s="108"/>
      <c r="IN69" s="108"/>
      <c r="IO69" s="108"/>
      <c r="IP69" s="108"/>
      <c r="IQ69" s="108"/>
      <c r="IR69" s="108"/>
      <c r="IS69" s="108"/>
      <c r="IT69" s="108"/>
      <c r="IU69" s="108"/>
      <c r="IV69" s="108"/>
      <c r="IW69" s="108"/>
      <c r="IX69" s="108"/>
      <c r="IY69" s="108"/>
      <c r="IZ69" s="108"/>
    </row>
    <row r="70" spans="1:260" s="108" customFormat="1" ht="20.100000000000001" hidden="1" customHeight="1">
      <c r="A70" s="27" t="s">
        <v>532</v>
      </c>
      <c r="B70" s="27" t="s">
        <v>533</v>
      </c>
      <c r="C70" s="27">
        <v>6</v>
      </c>
      <c r="D70" s="27" t="s">
        <v>296</v>
      </c>
      <c r="E70" s="26">
        <v>946</v>
      </c>
      <c r="F70" s="26">
        <f t="shared" si="2"/>
        <v>5676</v>
      </c>
      <c r="G70" s="26">
        <v>47332</v>
      </c>
      <c r="H70" s="26">
        <f t="shared" si="3"/>
        <v>283992</v>
      </c>
      <c r="I70" s="26">
        <v>0</v>
      </c>
      <c r="J70" s="26">
        <f t="shared" si="4"/>
        <v>0</v>
      </c>
      <c r="K70" s="28">
        <f t="shared" si="5"/>
        <v>48278</v>
      </c>
      <c r="L70" s="26">
        <f t="shared" si="6"/>
        <v>289668</v>
      </c>
      <c r="M70" s="53" t="s">
        <v>30</v>
      </c>
      <c r="N70" s="54"/>
      <c r="O70" s="65">
        <f t="shared" si="7"/>
        <v>1.1999999999999999E-3</v>
      </c>
      <c r="P70" s="54"/>
      <c r="Q70" s="53"/>
      <c r="R70" s="107"/>
    </row>
    <row r="71" spans="1:260" s="115" customFormat="1" ht="20.100000000000001" hidden="1" customHeight="1">
      <c r="A71" s="27" t="s">
        <v>534</v>
      </c>
      <c r="B71" s="27" t="s">
        <v>535</v>
      </c>
      <c r="C71" s="27">
        <v>11</v>
      </c>
      <c r="D71" s="27" t="s">
        <v>536</v>
      </c>
      <c r="E71" s="26">
        <v>937</v>
      </c>
      <c r="F71" s="26">
        <f t="shared" si="2"/>
        <v>10307</v>
      </c>
      <c r="G71" s="26">
        <v>52065</v>
      </c>
      <c r="H71" s="26">
        <f t="shared" si="3"/>
        <v>572715</v>
      </c>
      <c r="I71" s="26">
        <v>0</v>
      </c>
      <c r="J71" s="26">
        <f t="shared" si="4"/>
        <v>0</v>
      </c>
      <c r="K71" s="28">
        <f t="shared" si="5"/>
        <v>53002</v>
      </c>
      <c r="L71" s="26">
        <f t="shared" si="6"/>
        <v>583022</v>
      </c>
      <c r="M71" s="53" t="s">
        <v>30</v>
      </c>
      <c r="N71" s="54"/>
      <c r="O71" s="65">
        <f t="shared" si="7"/>
        <v>2.3E-3</v>
      </c>
      <c r="P71" s="54"/>
      <c r="Q71" s="53"/>
      <c r="R71" s="107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108"/>
      <c r="CD71" s="108"/>
      <c r="CE71" s="108"/>
      <c r="CF71" s="108"/>
      <c r="CG71" s="108"/>
      <c r="CH71" s="108"/>
      <c r="CI71" s="108"/>
      <c r="CJ71" s="108"/>
      <c r="CK71" s="108"/>
      <c r="CL71" s="108"/>
      <c r="CM71" s="108"/>
      <c r="CN71" s="108"/>
      <c r="CO71" s="108"/>
      <c r="CP71" s="108"/>
      <c r="CQ71" s="108"/>
      <c r="CR71" s="108"/>
      <c r="CS71" s="108"/>
      <c r="CT71" s="108"/>
      <c r="CU71" s="108"/>
      <c r="CV71" s="108"/>
      <c r="CW71" s="108"/>
      <c r="CX71" s="108"/>
      <c r="CY71" s="108"/>
      <c r="CZ71" s="108"/>
      <c r="DA71" s="108"/>
      <c r="DB71" s="108"/>
      <c r="DC71" s="108"/>
      <c r="DD71" s="108"/>
      <c r="DE71" s="108"/>
      <c r="DF71" s="108"/>
      <c r="DG71" s="108"/>
      <c r="DH71" s="108"/>
      <c r="DI71" s="108"/>
      <c r="DJ71" s="108"/>
      <c r="DK71" s="108"/>
      <c r="DL71" s="108"/>
      <c r="DM71" s="108"/>
      <c r="DN71" s="108"/>
      <c r="DO71" s="108"/>
      <c r="DP71" s="108"/>
      <c r="DQ71" s="108"/>
      <c r="DR71" s="108"/>
      <c r="DS71" s="108"/>
      <c r="DT71" s="108"/>
      <c r="DU71" s="108"/>
      <c r="DV71" s="108"/>
      <c r="DW71" s="108"/>
      <c r="DX71" s="108"/>
      <c r="DY71" s="108"/>
      <c r="DZ71" s="108"/>
      <c r="EA71" s="108"/>
      <c r="EB71" s="108"/>
      <c r="EC71" s="108"/>
      <c r="ED71" s="108"/>
      <c r="EE71" s="108"/>
      <c r="EF71" s="108"/>
      <c r="EG71" s="108"/>
      <c r="EH71" s="108"/>
      <c r="EI71" s="108"/>
      <c r="EJ71" s="108"/>
      <c r="EK71" s="108"/>
      <c r="EL71" s="108"/>
      <c r="EM71" s="108"/>
      <c r="EN71" s="108"/>
      <c r="EO71" s="108"/>
      <c r="EP71" s="108"/>
      <c r="EQ71" s="108"/>
      <c r="ER71" s="108"/>
      <c r="ES71" s="108"/>
      <c r="ET71" s="108"/>
      <c r="EU71" s="108"/>
      <c r="EV71" s="108"/>
      <c r="EW71" s="108"/>
      <c r="EX71" s="108"/>
      <c r="EY71" s="108"/>
      <c r="EZ71" s="108"/>
      <c r="FA71" s="108"/>
      <c r="FB71" s="108"/>
      <c r="FC71" s="108"/>
      <c r="FD71" s="108"/>
      <c r="FE71" s="108"/>
      <c r="FF71" s="108"/>
      <c r="FG71" s="108"/>
      <c r="FH71" s="108"/>
      <c r="FI71" s="108"/>
      <c r="FJ71" s="108"/>
      <c r="FK71" s="108"/>
      <c r="FL71" s="108"/>
      <c r="FM71" s="108"/>
      <c r="FN71" s="108"/>
      <c r="FO71" s="108"/>
      <c r="FP71" s="108"/>
      <c r="FQ71" s="108"/>
      <c r="FR71" s="108"/>
      <c r="FS71" s="108"/>
      <c r="FT71" s="108"/>
      <c r="FU71" s="108"/>
      <c r="FV71" s="108"/>
      <c r="FW71" s="108"/>
      <c r="FX71" s="108"/>
      <c r="FY71" s="108"/>
      <c r="FZ71" s="108"/>
      <c r="GA71" s="108"/>
      <c r="GB71" s="108"/>
      <c r="GC71" s="108"/>
      <c r="GD71" s="108"/>
      <c r="GE71" s="108"/>
      <c r="GF71" s="108"/>
      <c r="GG71" s="108"/>
      <c r="GH71" s="108"/>
      <c r="GI71" s="108"/>
      <c r="GJ71" s="108"/>
      <c r="GK71" s="108"/>
      <c r="GL71" s="108"/>
      <c r="GM71" s="108"/>
      <c r="GN71" s="108"/>
      <c r="GO71" s="108"/>
      <c r="GP71" s="108"/>
      <c r="GQ71" s="108"/>
      <c r="GR71" s="108"/>
      <c r="GS71" s="108"/>
      <c r="GT71" s="108"/>
      <c r="GU71" s="108"/>
      <c r="GV71" s="108"/>
      <c r="GW71" s="108"/>
      <c r="GX71" s="108"/>
      <c r="GY71" s="108"/>
      <c r="GZ71" s="108"/>
      <c r="HA71" s="108"/>
      <c r="HB71" s="108"/>
      <c r="HC71" s="108"/>
      <c r="HD71" s="108"/>
      <c r="HE71" s="108"/>
      <c r="HF71" s="108"/>
      <c r="HG71" s="108"/>
      <c r="HH71" s="108"/>
      <c r="HI71" s="108"/>
      <c r="HJ71" s="108"/>
      <c r="HK71" s="108"/>
      <c r="HL71" s="108"/>
      <c r="HM71" s="108"/>
      <c r="HN71" s="108"/>
      <c r="HO71" s="108"/>
      <c r="HP71" s="108"/>
      <c r="HQ71" s="108"/>
      <c r="HR71" s="108"/>
      <c r="HS71" s="108"/>
      <c r="HT71" s="108"/>
      <c r="HU71" s="108"/>
      <c r="HV71" s="108"/>
      <c r="HW71" s="108"/>
      <c r="HX71" s="108"/>
      <c r="HY71" s="108"/>
      <c r="HZ71" s="108"/>
      <c r="IA71" s="108"/>
      <c r="IB71" s="108"/>
      <c r="IC71" s="108"/>
      <c r="ID71" s="108"/>
      <c r="IE71" s="108"/>
      <c r="IF71" s="108"/>
      <c r="IG71" s="108"/>
      <c r="IH71" s="108"/>
      <c r="II71" s="108"/>
      <c r="IJ71" s="108"/>
      <c r="IK71" s="108"/>
      <c r="IL71" s="108"/>
      <c r="IM71" s="108"/>
      <c r="IN71" s="108"/>
      <c r="IO71" s="108"/>
      <c r="IP71" s="108"/>
      <c r="IQ71" s="108"/>
      <c r="IR71" s="108"/>
      <c r="IS71" s="108"/>
      <c r="IT71" s="108"/>
      <c r="IU71" s="108"/>
      <c r="IV71" s="108"/>
      <c r="IW71" s="108"/>
      <c r="IX71" s="108"/>
      <c r="IY71" s="108"/>
      <c r="IZ71" s="108"/>
    </row>
    <row r="72" spans="1:260" s="108" customFormat="1" ht="20.100000000000001" hidden="1" customHeight="1">
      <c r="A72" s="27" t="s">
        <v>537</v>
      </c>
      <c r="B72" s="27" t="s">
        <v>538</v>
      </c>
      <c r="C72" s="27">
        <v>142</v>
      </c>
      <c r="D72" s="27" t="s">
        <v>523</v>
      </c>
      <c r="E72" s="26">
        <v>946</v>
      </c>
      <c r="F72" s="26">
        <f t="shared" si="2"/>
        <v>134332</v>
      </c>
      <c r="G72" s="26">
        <v>47332</v>
      </c>
      <c r="H72" s="26">
        <f t="shared" si="3"/>
        <v>6721144</v>
      </c>
      <c r="I72" s="26">
        <v>0</v>
      </c>
      <c r="J72" s="26">
        <f t="shared" si="4"/>
        <v>0</v>
      </c>
      <c r="K72" s="28">
        <f t="shared" si="5"/>
        <v>48278</v>
      </c>
      <c r="L72" s="26">
        <f t="shared" si="6"/>
        <v>6855476</v>
      </c>
      <c r="M72" s="53" t="s">
        <v>30</v>
      </c>
      <c r="N72" s="54"/>
      <c r="O72" s="65">
        <f t="shared" si="7"/>
        <v>2.7199999999999998E-2</v>
      </c>
      <c r="P72" s="54"/>
      <c r="Q72" s="53"/>
      <c r="R72" s="107"/>
    </row>
    <row r="73" spans="1:260" s="108" customFormat="1" ht="20.100000000000001" hidden="1" customHeight="1">
      <c r="A73" s="27" t="s">
        <v>539</v>
      </c>
      <c r="B73" s="27" t="s">
        <v>540</v>
      </c>
      <c r="C73" s="27">
        <v>16</v>
      </c>
      <c r="D73" s="27" t="s">
        <v>296</v>
      </c>
      <c r="E73" s="26">
        <v>296</v>
      </c>
      <c r="F73" s="26">
        <f t="shared" si="2"/>
        <v>4736</v>
      </c>
      <c r="G73" s="26">
        <v>14847</v>
      </c>
      <c r="H73" s="26">
        <f t="shared" si="3"/>
        <v>237552</v>
      </c>
      <c r="I73" s="26">
        <v>0</v>
      </c>
      <c r="J73" s="26">
        <f t="shared" si="4"/>
        <v>0</v>
      </c>
      <c r="K73" s="28">
        <f t="shared" si="5"/>
        <v>15143</v>
      </c>
      <c r="L73" s="26">
        <f t="shared" si="6"/>
        <v>242288</v>
      </c>
      <c r="M73" s="53" t="s">
        <v>30</v>
      </c>
      <c r="N73" s="54"/>
      <c r="O73" s="65">
        <f t="shared" si="7"/>
        <v>1E-3</v>
      </c>
      <c r="P73" s="54"/>
      <c r="Q73" s="53"/>
      <c r="R73" s="107"/>
    </row>
    <row r="74" spans="1:260" s="108" customFormat="1" ht="20.100000000000001" hidden="1" customHeight="1">
      <c r="A74" s="109" t="s">
        <v>524</v>
      </c>
      <c r="B74" s="109"/>
      <c r="C74" s="109"/>
      <c r="D74" s="109"/>
      <c r="E74" s="110"/>
      <c r="F74" s="110">
        <f>F68+F69+F70+F71+F72+F73</f>
        <v>281787</v>
      </c>
      <c r="G74" s="110"/>
      <c r="H74" s="110">
        <f>H68+H69+H70+H71+H72+H73</f>
        <v>14859531</v>
      </c>
      <c r="I74" s="110"/>
      <c r="J74" s="110">
        <f>J68+J69+J70+J71+J72+J73</f>
        <v>0</v>
      </c>
      <c r="K74" s="28"/>
      <c r="L74" s="110">
        <f>L68+L69+L70+L71+L72+L73</f>
        <v>15141318</v>
      </c>
      <c r="M74" s="110"/>
      <c r="N74" s="381"/>
      <c r="O74" s="65"/>
      <c r="P74" s="54"/>
      <c r="Q74" s="53"/>
    </row>
    <row r="75" spans="1:260" s="108" customFormat="1" ht="20.100000000000001" hidden="1" customHeight="1">
      <c r="A75" s="109"/>
      <c r="B75" s="109"/>
      <c r="C75" s="109"/>
      <c r="D75" s="109"/>
      <c r="E75" s="110"/>
      <c r="F75" s="110"/>
      <c r="G75" s="110"/>
      <c r="H75" s="110"/>
      <c r="I75" s="110"/>
      <c r="J75" s="110"/>
      <c r="K75" s="28"/>
      <c r="L75" s="110"/>
      <c r="M75" s="110"/>
      <c r="N75" s="381"/>
      <c r="O75" s="65"/>
      <c r="P75" s="54"/>
      <c r="Q75" s="53"/>
    </row>
    <row r="76" spans="1:260" s="108" customFormat="1" ht="20.100000000000001" hidden="1" customHeight="1">
      <c r="A76" s="25" t="s">
        <v>541</v>
      </c>
      <c r="B76" s="27"/>
      <c r="C76" s="31">
        <v>94.029999999999987</v>
      </c>
      <c r="D76" s="27" t="s">
        <v>542</v>
      </c>
      <c r="E76" s="26">
        <v>0</v>
      </c>
      <c r="F76" s="26"/>
      <c r="G76" s="26">
        <v>52797</v>
      </c>
      <c r="H76" s="26">
        <f>INT(C76*G76)</f>
        <v>4964501</v>
      </c>
      <c r="I76" s="26">
        <v>0</v>
      </c>
      <c r="J76" s="26"/>
      <c r="K76" s="28">
        <f>E76+G76+I76</f>
        <v>52797</v>
      </c>
      <c r="L76" s="26">
        <f>+INT(F76+H76+J76)</f>
        <v>4964501</v>
      </c>
      <c r="M76" s="53" t="s">
        <v>30</v>
      </c>
      <c r="N76" s="54"/>
      <c r="O76" s="65">
        <f>ROUND(L76/$K$6,4)</f>
        <v>1.9699999999999999E-2</v>
      </c>
      <c r="P76" s="54"/>
      <c r="Q76" s="53"/>
      <c r="R76" s="107"/>
    </row>
    <row r="77" spans="1:260" s="108" customFormat="1" ht="20.100000000000001" hidden="1" customHeight="1">
      <c r="A77" s="109" t="s">
        <v>543</v>
      </c>
      <c r="B77" s="109"/>
      <c r="C77" s="109"/>
      <c r="D77" s="109"/>
      <c r="E77" s="110"/>
      <c r="F77" s="110"/>
      <c r="G77" s="110"/>
      <c r="H77" s="110">
        <f>H76</f>
        <v>4964501</v>
      </c>
      <c r="I77" s="110"/>
      <c r="J77" s="110"/>
      <c r="K77" s="28"/>
      <c r="L77" s="110">
        <f>+INT(H77+J77+F77)</f>
        <v>4964501</v>
      </c>
      <c r="M77" s="110"/>
      <c r="N77" s="381"/>
      <c r="O77" s="65"/>
      <c r="P77" s="54"/>
      <c r="Q77" s="53"/>
    </row>
    <row r="78" spans="1:260" s="108" customFormat="1" ht="20.100000000000001" hidden="1" customHeight="1">
      <c r="A78" s="109"/>
      <c r="B78" s="109"/>
      <c r="C78" s="109"/>
      <c r="D78" s="109"/>
      <c r="E78" s="110"/>
      <c r="F78" s="110"/>
      <c r="G78" s="110"/>
      <c r="H78" s="110"/>
      <c r="I78" s="110"/>
      <c r="J78" s="110"/>
      <c r="K78" s="28"/>
      <c r="L78" s="110"/>
      <c r="M78" s="110"/>
      <c r="N78" s="381"/>
      <c r="O78" s="65"/>
      <c r="P78" s="54"/>
      <c r="Q78" s="53"/>
    </row>
    <row r="79" spans="1:260" s="108" customFormat="1" ht="20.100000000000001" hidden="1" customHeight="1">
      <c r="A79" s="25" t="s">
        <v>544</v>
      </c>
      <c r="B79" s="27"/>
      <c r="C79" s="30">
        <v>1</v>
      </c>
      <c r="D79" s="27" t="s">
        <v>526</v>
      </c>
      <c r="E79" s="26">
        <v>0</v>
      </c>
      <c r="F79" s="26"/>
      <c r="G79" s="26">
        <v>630408</v>
      </c>
      <c r="H79" s="26">
        <f>INT(C79*G79)</f>
        <v>630408</v>
      </c>
      <c r="I79" s="26">
        <v>0</v>
      </c>
      <c r="J79" s="26"/>
      <c r="K79" s="28">
        <f>E79+G79+I79</f>
        <v>630408</v>
      </c>
      <c r="L79" s="26">
        <f>+INT(F79+H79+J79)</f>
        <v>630408</v>
      </c>
      <c r="M79" s="53" t="s">
        <v>30</v>
      </c>
      <c r="N79" s="54"/>
      <c r="O79" s="65">
        <f>ROUND(L79/$K$6,4)</f>
        <v>2.5000000000000001E-3</v>
      </c>
      <c r="P79" s="54"/>
      <c r="Q79" s="53"/>
      <c r="R79" s="107"/>
    </row>
    <row r="80" spans="1:260" s="108" customFormat="1" ht="20.100000000000001" hidden="1" customHeight="1">
      <c r="A80" s="109" t="s">
        <v>524</v>
      </c>
      <c r="B80" s="109"/>
      <c r="C80" s="109"/>
      <c r="D80" s="109"/>
      <c r="E80" s="110"/>
      <c r="F80" s="110"/>
      <c r="G80" s="110"/>
      <c r="H80" s="110">
        <f>H79</f>
        <v>630408</v>
      </c>
      <c r="I80" s="110"/>
      <c r="J80" s="110"/>
      <c r="K80" s="28"/>
      <c r="L80" s="110">
        <f>+INT(H80+J80+F80)</f>
        <v>630408</v>
      </c>
      <c r="M80" s="110"/>
      <c r="N80" s="381"/>
      <c r="O80" s="65"/>
      <c r="P80" s="54"/>
      <c r="Q80" s="53"/>
    </row>
    <row r="81" spans="1:260" s="108" customFormat="1" ht="20.100000000000001" hidden="1" customHeight="1">
      <c r="A81" s="109"/>
      <c r="B81" s="109"/>
      <c r="C81" s="109"/>
      <c r="D81" s="109"/>
      <c r="E81" s="110"/>
      <c r="F81" s="110"/>
      <c r="G81" s="110"/>
      <c r="H81" s="110"/>
      <c r="I81" s="110"/>
      <c r="J81" s="110"/>
      <c r="K81" s="28"/>
      <c r="L81" s="110"/>
      <c r="M81" s="110"/>
      <c r="N81" s="381"/>
      <c r="O81" s="65"/>
      <c r="P81" s="54"/>
      <c r="Q81" s="53"/>
    </row>
    <row r="82" spans="1:260" s="117" customFormat="1" ht="20.100000000000001" hidden="1" customHeight="1">
      <c r="A82" s="25" t="s">
        <v>316</v>
      </c>
      <c r="B82" s="27"/>
      <c r="C82" s="30">
        <v>1</v>
      </c>
      <c r="D82" s="27" t="s">
        <v>317</v>
      </c>
      <c r="E82" s="26"/>
      <c r="F82" s="110">
        <f>F86</f>
        <v>47693982</v>
      </c>
      <c r="G82" s="110"/>
      <c r="H82" s="110">
        <f>H86</f>
        <v>2108348</v>
      </c>
      <c r="I82" s="110"/>
      <c r="J82" s="110">
        <f>J86</f>
        <v>1070560</v>
      </c>
      <c r="K82" s="114"/>
      <c r="L82" s="116">
        <f>L86</f>
        <v>50872890</v>
      </c>
      <c r="M82" s="26"/>
      <c r="N82" s="382"/>
      <c r="O82" s="65"/>
      <c r="P82" s="54"/>
      <c r="Q82" s="53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  <c r="BH82" s="108"/>
      <c r="BI82" s="108"/>
      <c r="BJ82" s="108"/>
      <c r="BK82" s="108"/>
      <c r="BL82" s="108"/>
      <c r="BM82" s="108"/>
      <c r="BN82" s="108"/>
      <c r="BO82" s="108"/>
      <c r="BP82" s="108"/>
      <c r="BQ82" s="108"/>
      <c r="BR82" s="108"/>
      <c r="BS82" s="108"/>
      <c r="BT82" s="108"/>
      <c r="BU82" s="108"/>
      <c r="BV82" s="108"/>
      <c r="BW82" s="108"/>
      <c r="BX82" s="108"/>
      <c r="BY82" s="108"/>
      <c r="BZ82" s="108"/>
      <c r="CA82" s="108"/>
      <c r="CB82" s="108"/>
      <c r="CC82" s="108"/>
      <c r="CD82" s="108"/>
      <c r="CE82" s="108"/>
      <c r="CF82" s="108"/>
      <c r="CG82" s="108"/>
      <c r="CH82" s="108"/>
      <c r="CI82" s="108"/>
      <c r="CJ82" s="108"/>
      <c r="CK82" s="108"/>
      <c r="CL82" s="108"/>
      <c r="CM82" s="108"/>
      <c r="CN82" s="108"/>
      <c r="CO82" s="108"/>
      <c r="CP82" s="108"/>
      <c r="CQ82" s="108"/>
      <c r="CR82" s="108"/>
      <c r="CS82" s="108"/>
      <c r="CT82" s="108"/>
      <c r="CU82" s="108"/>
      <c r="CV82" s="108"/>
      <c r="CW82" s="108"/>
      <c r="CX82" s="108"/>
      <c r="CY82" s="108"/>
      <c r="CZ82" s="108"/>
      <c r="DA82" s="108"/>
      <c r="DB82" s="108"/>
      <c r="DC82" s="108"/>
      <c r="DD82" s="108"/>
      <c r="DE82" s="108"/>
      <c r="DF82" s="108"/>
      <c r="DG82" s="108"/>
      <c r="DH82" s="108"/>
      <c r="DI82" s="108"/>
      <c r="DJ82" s="108"/>
      <c r="DK82" s="108"/>
      <c r="DL82" s="108"/>
      <c r="DM82" s="108"/>
      <c r="DN82" s="108"/>
      <c r="DO82" s="108"/>
      <c r="DP82" s="108"/>
      <c r="DQ82" s="108"/>
      <c r="DR82" s="108"/>
      <c r="DS82" s="108"/>
      <c r="DT82" s="108"/>
      <c r="DU82" s="108"/>
      <c r="DV82" s="108"/>
      <c r="DW82" s="108"/>
      <c r="DX82" s="108"/>
      <c r="DY82" s="108"/>
      <c r="DZ82" s="108"/>
      <c r="EA82" s="108"/>
      <c r="EB82" s="108"/>
      <c r="EC82" s="108"/>
      <c r="ED82" s="108"/>
      <c r="EE82" s="108"/>
      <c r="EF82" s="108"/>
      <c r="EG82" s="108"/>
      <c r="EH82" s="108"/>
      <c r="EI82" s="108"/>
      <c r="EJ82" s="108"/>
      <c r="EK82" s="108"/>
      <c r="EL82" s="108"/>
      <c r="EM82" s="108"/>
      <c r="EN82" s="108"/>
      <c r="EO82" s="108"/>
      <c r="EP82" s="108"/>
      <c r="EQ82" s="108"/>
      <c r="ER82" s="108"/>
      <c r="ES82" s="108"/>
      <c r="ET82" s="108"/>
      <c r="EU82" s="108"/>
      <c r="EV82" s="108"/>
      <c r="EW82" s="108"/>
      <c r="EX82" s="108"/>
      <c r="EY82" s="108"/>
      <c r="EZ82" s="108"/>
      <c r="FA82" s="108"/>
      <c r="FB82" s="108"/>
      <c r="FC82" s="108"/>
      <c r="FD82" s="108"/>
      <c r="FE82" s="108"/>
      <c r="FF82" s="108"/>
      <c r="FG82" s="108"/>
      <c r="FH82" s="108"/>
      <c r="FI82" s="108"/>
      <c r="FJ82" s="108"/>
      <c r="FK82" s="108"/>
      <c r="FL82" s="108"/>
      <c r="FM82" s="108"/>
      <c r="FN82" s="108"/>
      <c r="FO82" s="108"/>
      <c r="FP82" s="108"/>
      <c r="FQ82" s="108"/>
      <c r="FR82" s="108"/>
      <c r="FS82" s="108"/>
      <c r="FT82" s="108"/>
      <c r="FU82" s="108"/>
      <c r="FV82" s="108"/>
      <c r="FW82" s="108"/>
      <c r="FX82" s="108"/>
      <c r="FY82" s="108"/>
      <c r="FZ82" s="108"/>
      <c r="GA82" s="108"/>
      <c r="GB82" s="108"/>
      <c r="GC82" s="108"/>
      <c r="GD82" s="108"/>
      <c r="GE82" s="108"/>
      <c r="GF82" s="108"/>
      <c r="GG82" s="108"/>
      <c r="GH82" s="108"/>
      <c r="GI82" s="108"/>
      <c r="GJ82" s="108"/>
      <c r="GK82" s="108"/>
      <c r="GL82" s="108"/>
      <c r="GM82" s="108"/>
      <c r="GN82" s="108"/>
      <c r="GO82" s="108"/>
      <c r="GP82" s="108"/>
      <c r="GQ82" s="108"/>
      <c r="GR82" s="108"/>
      <c r="GS82" s="108"/>
      <c r="GT82" s="108"/>
      <c r="GU82" s="108"/>
      <c r="GV82" s="108"/>
      <c r="GW82" s="108"/>
      <c r="GX82" s="108"/>
      <c r="GY82" s="108"/>
      <c r="GZ82" s="108"/>
      <c r="HA82" s="108"/>
      <c r="HB82" s="108"/>
      <c r="HC82" s="108"/>
      <c r="HD82" s="108"/>
      <c r="HE82" s="108"/>
      <c r="HF82" s="108"/>
      <c r="HG82" s="108"/>
      <c r="HH82" s="108"/>
      <c r="HI82" s="108"/>
      <c r="HJ82" s="108"/>
      <c r="HK82" s="108"/>
      <c r="HL82" s="108"/>
      <c r="HM82" s="108"/>
      <c r="HN82" s="108"/>
      <c r="HO82" s="108"/>
      <c r="HP82" s="108"/>
      <c r="HQ82" s="108"/>
      <c r="HR82" s="108"/>
      <c r="HS82" s="108"/>
      <c r="HT82" s="108"/>
      <c r="HU82" s="108"/>
      <c r="HV82" s="108"/>
      <c r="HW82" s="108"/>
      <c r="HX82" s="108"/>
      <c r="HY82" s="108"/>
      <c r="HZ82" s="108"/>
      <c r="IA82" s="108"/>
      <c r="IB82" s="108"/>
      <c r="IC82" s="108"/>
      <c r="ID82" s="108"/>
      <c r="IE82" s="108"/>
      <c r="IF82" s="108"/>
      <c r="IG82" s="108"/>
      <c r="IH82" s="108"/>
      <c r="II82" s="108"/>
      <c r="IJ82" s="108"/>
      <c r="IK82" s="108"/>
      <c r="IL82" s="108"/>
      <c r="IM82" s="108"/>
      <c r="IN82" s="108"/>
      <c r="IO82" s="108"/>
      <c r="IP82" s="108"/>
      <c r="IQ82" s="108"/>
      <c r="IR82" s="108"/>
      <c r="IS82" s="108"/>
      <c r="IT82" s="108"/>
      <c r="IU82" s="108"/>
      <c r="IV82" s="108"/>
      <c r="IW82" s="108"/>
      <c r="IX82" s="108"/>
      <c r="IY82" s="108"/>
      <c r="IZ82" s="108"/>
    </row>
    <row r="83" spans="1:260" s="108" customFormat="1" ht="20.100000000000001" hidden="1" customHeight="1">
      <c r="A83" s="27" t="s">
        <v>545</v>
      </c>
      <c r="B83" s="27"/>
      <c r="C83" s="30">
        <v>2</v>
      </c>
      <c r="D83" s="27" t="s">
        <v>546</v>
      </c>
      <c r="E83" s="26"/>
      <c r="F83" s="26"/>
      <c r="G83" s="26">
        <v>1054174</v>
      </c>
      <c r="H83" s="26">
        <f>INT(C83*G83)</f>
        <v>2108348</v>
      </c>
      <c r="I83" s="26">
        <v>0</v>
      </c>
      <c r="J83" s="26"/>
      <c r="K83" s="28">
        <f>E83+G83+I83</f>
        <v>1054174</v>
      </c>
      <c r="L83" s="26">
        <f>+INT(F83+H83+J83)</f>
        <v>2108348</v>
      </c>
      <c r="M83" s="53" t="s">
        <v>30</v>
      </c>
      <c r="N83" s="54"/>
      <c r="O83" s="65">
        <f t="shared" ref="O83:O85" si="8">ROUND(L83/$K$6,4)</f>
        <v>8.3999999999999995E-3</v>
      </c>
      <c r="P83" s="54"/>
      <c r="Q83" s="53"/>
      <c r="R83" s="107"/>
    </row>
    <row r="84" spans="1:260" s="115" customFormat="1" ht="20.100000000000001" hidden="1" customHeight="1">
      <c r="A84" s="27" t="s">
        <v>547</v>
      </c>
      <c r="B84" s="27" t="s">
        <v>548</v>
      </c>
      <c r="C84" s="27">
        <v>36560</v>
      </c>
      <c r="D84" s="27" t="s">
        <v>549</v>
      </c>
      <c r="E84" s="26">
        <v>1304.54</v>
      </c>
      <c r="F84" s="26">
        <f>INT(C84*E84)</f>
        <v>47693982</v>
      </c>
      <c r="G84" s="26"/>
      <c r="H84" s="26"/>
      <c r="I84" s="26"/>
      <c r="J84" s="26"/>
      <c r="K84" s="28">
        <f>E84+G84+I84</f>
        <v>1304.54</v>
      </c>
      <c r="L84" s="26">
        <f>+INT(F84+H84+J84)</f>
        <v>47693982</v>
      </c>
      <c r="M84" s="53" t="s">
        <v>30</v>
      </c>
      <c r="N84" s="54"/>
      <c r="O84" s="65">
        <f t="shared" si="8"/>
        <v>0.1895</v>
      </c>
      <c r="P84" s="54"/>
      <c r="Q84" s="53"/>
      <c r="R84" s="107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08"/>
      <c r="BI84" s="108"/>
      <c r="BJ84" s="108"/>
      <c r="BK84" s="108"/>
      <c r="BL84" s="108"/>
      <c r="BM84" s="108"/>
      <c r="BN84" s="108"/>
      <c r="BO84" s="108"/>
      <c r="BP84" s="108"/>
      <c r="BQ84" s="108"/>
      <c r="BR84" s="108"/>
      <c r="BS84" s="108"/>
      <c r="BT84" s="108"/>
      <c r="BU84" s="108"/>
      <c r="BV84" s="108"/>
      <c r="BW84" s="108"/>
      <c r="BX84" s="108"/>
      <c r="BY84" s="108"/>
      <c r="BZ84" s="108"/>
      <c r="CA84" s="108"/>
      <c r="CB84" s="108"/>
      <c r="CC84" s="108"/>
      <c r="CD84" s="108"/>
      <c r="CE84" s="108"/>
      <c r="CF84" s="108"/>
      <c r="CG84" s="108"/>
      <c r="CH84" s="108"/>
      <c r="CI84" s="108"/>
      <c r="CJ84" s="108"/>
      <c r="CK84" s="108"/>
      <c r="CL84" s="108"/>
      <c r="CM84" s="108"/>
      <c r="CN84" s="108"/>
      <c r="CO84" s="108"/>
      <c r="CP84" s="108"/>
      <c r="CQ84" s="108"/>
      <c r="CR84" s="108"/>
      <c r="CS84" s="108"/>
      <c r="CT84" s="108"/>
      <c r="CU84" s="108"/>
      <c r="CV84" s="108"/>
      <c r="CW84" s="108"/>
      <c r="CX84" s="108"/>
      <c r="CY84" s="108"/>
      <c r="CZ84" s="108"/>
      <c r="DA84" s="108"/>
      <c r="DB84" s="108"/>
      <c r="DC84" s="108"/>
      <c r="DD84" s="108"/>
      <c r="DE84" s="108"/>
      <c r="DF84" s="108"/>
      <c r="DG84" s="108"/>
      <c r="DH84" s="108"/>
      <c r="DI84" s="108"/>
      <c r="DJ84" s="108"/>
      <c r="DK84" s="108"/>
      <c r="DL84" s="108"/>
      <c r="DM84" s="108"/>
      <c r="DN84" s="108"/>
      <c r="DO84" s="108"/>
      <c r="DP84" s="108"/>
      <c r="DQ84" s="108"/>
      <c r="DR84" s="108"/>
      <c r="DS84" s="108"/>
      <c r="DT84" s="108"/>
      <c r="DU84" s="108"/>
      <c r="DV84" s="108"/>
      <c r="DW84" s="108"/>
      <c r="DX84" s="108"/>
      <c r="DY84" s="108"/>
      <c r="DZ84" s="108"/>
      <c r="EA84" s="108"/>
      <c r="EB84" s="108"/>
      <c r="EC84" s="108"/>
      <c r="ED84" s="108"/>
      <c r="EE84" s="108"/>
      <c r="EF84" s="108"/>
      <c r="EG84" s="108"/>
      <c r="EH84" s="108"/>
      <c r="EI84" s="108"/>
      <c r="EJ84" s="108"/>
      <c r="EK84" s="108"/>
      <c r="EL84" s="108"/>
      <c r="EM84" s="108"/>
      <c r="EN84" s="108"/>
      <c r="EO84" s="108"/>
      <c r="EP84" s="108"/>
      <c r="EQ84" s="108"/>
      <c r="ER84" s="108"/>
      <c r="ES84" s="108"/>
      <c r="ET84" s="108"/>
      <c r="EU84" s="108"/>
      <c r="EV84" s="108"/>
      <c r="EW84" s="108"/>
      <c r="EX84" s="108"/>
      <c r="EY84" s="108"/>
      <c r="EZ84" s="108"/>
      <c r="FA84" s="108"/>
      <c r="FB84" s="108"/>
      <c r="FC84" s="108"/>
      <c r="FD84" s="108"/>
      <c r="FE84" s="108"/>
      <c r="FF84" s="108"/>
      <c r="FG84" s="108"/>
      <c r="FH84" s="108"/>
      <c r="FI84" s="108"/>
      <c r="FJ84" s="108"/>
      <c r="FK84" s="108"/>
      <c r="FL84" s="108"/>
      <c r="FM84" s="108"/>
      <c r="FN84" s="108"/>
      <c r="FO84" s="108"/>
      <c r="FP84" s="108"/>
      <c r="FQ84" s="108"/>
      <c r="FR84" s="108"/>
      <c r="FS84" s="108"/>
      <c r="FT84" s="108"/>
      <c r="FU84" s="108"/>
      <c r="FV84" s="108"/>
      <c r="FW84" s="108"/>
      <c r="FX84" s="108"/>
      <c r="FY84" s="108"/>
      <c r="FZ84" s="108"/>
      <c r="GA84" s="108"/>
      <c r="GB84" s="108"/>
      <c r="GC84" s="108"/>
      <c r="GD84" s="108"/>
      <c r="GE84" s="108"/>
      <c r="GF84" s="108"/>
      <c r="GG84" s="108"/>
      <c r="GH84" s="108"/>
      <c r="GI84" s="108"/>
      <c r="GJ84" s="108"/>
      <c r="GK84" s="108"/>
      <c r="GL84" s="108"/>
      <c r="GM84" s="108"/>
      <c r="GN84" s="108"/>
      <c r="GO84" s="108"/>
      <c r="GP84" s="108"/>
      <c r="GQ84" s="108"/>
      <c r="GR84" s="108"/>
      <c r="GS84" s="108"/>
      <c r="GT84" s="108"/>
      <c r="GU84" s="108"/>
      <c r="GV84" s="108"/>
      <c r="GW84" s="108"/>
      <c r="GX84" s="108"/>
      <c r="GY84" s="108"/>
      <c r="GZ84" s="108"/>
      <c r="HA84" s="108"/>
      <c r="HB84" s="108"/>
      <c r="HC84" s="108"/>
      <c r="HD84" s="108"/>
      <c r="HE84" s="108"/>
      <c r="HF84" s="108"/>
      <c r="HG84" s="108"/>
      <c r="HH84" s="108"/>
      <c r="HI84" s="108"/>
      <c r="HJ84" s="108"/>
      <c r="HK84" s="108"/>
      <c r="HL84" s="108"/>
      <c r="HM84" s="108"/>
      <c r="HN84" s="108"/>
      <c r="HO84" s="108"/>
      <c r="HP84" s="108"/>
      <c r="HQ84" s="108"/>
      <c r="HR84" s="108"/>
      <c r="HS84" s="108"/>
      <c r="HT84" s="108"/>
      <c r="HU84" s="108"/>
      <c r="HV84" s="108"/>
      <c r="HW84" s="108"/>
      <c r="HX84" s="108"/>
      <c r="HY84" s="108"/>
      <c r="HZ84" s="108"/>
      <c r="IA84" s="108"/>
      <c r="IB84" s="108"/>
      <c r="IC84" s="108"/>
      <c r="ID84" s="108"/>
      <c r="IE84" s="108"/>
      <c r="IF84" s="108"/>
      <c r="IG84" s="108"/>
      <c r="IH84" s="108"/>
      <c r="II84" s="108"/>
      <c r="IJ84" s="108"/>
      <c r="IK84" s="108"/>
      <c r="IL84" s="108"/>
      <c r="IM84" s="108"/>
      <c r="IN84" s="108"/>
      <c r="IO84" s="108"/>
      <c r="IP84" s="108"/>
      <c r="IQ84" s="108"/>
      <c r="IR84" s="108"/>
      <c r="IS84" s="108"/>
      <c r="IT84" s="108"/>
      <c r="IU84" s="108"/>
      <c r="IV84" s="108"/>
      <c r="IW84" s="108"/>
      <c r="IX84" s="108"/>
      <c r="IY84" s="108"/>
      <c r="IZ84" s="108"/>
    </row>
    <row r="85" spans="1:260" s="108" customFormat="1" ht="20.100000000000001" hidden="1" customHeight="1">
      <c r="A85" s="27" t="s">
        <v>550</v>
      </c>
      <c r="B85" s="27"/>
      <c r="C85" s="31">
        <v>10</v>
      </c>
      <c r="D85" s="27" t="s">
        <v>551</v>
      </c>
      <c r="E85" s="26"/>
      <c r="F85" s="26"/>
      <c r="G85" s="26"/>
      <c r="H85" s="26"/>
      <c r="I85" s="32">
        <v>107056</v>
      </c>
      <c r="J85" s="26">
        <f>INT(C85*I85)</f>
        <v>1070560</v>
      </c>
      <c r="K85" s="28">
        <f>E85+G85+I85</f>
        <v>107056</v>
      </c>
      <c r="L85" s="26">
        <f>+INT(F85+H85+J85)</f>
        <v>1070560</v>
      </c>
      <c r="M85" s="53" t="s">
        <v>30</v>
      </c>
      <c r="N85" s="54"/>
      <c r="O85" s="65">
        <f t="shared" si="8"/>
        <v>4.3E-3</v>
      </c>
      <c r="P85" s="54"/>
      <c r="Q85" s="53"/>
      <c r="R85" s="107"/>
    </row>
    <row r="86" spans="1:260" s="108" customFormat="1" ht="20.100000000000001" hidden="1" customHeight="1">
      <c r="A86" s="109" t="s">
        <v>524</v>
      </c>
      <c r="B86" s="109"/>
      <c r="C86" s="109"/>
      <c r="D86" s="109"/>
      <c r="E86" s="110"/>
      <c r="F86" s="110">
        <f>F83+F84+F85</f>
        <v>47693982</v>
      </c>
      <c r="G86" s="110"/>
      <c r="H86" s="110">
        <f>H83+H84+H85</f>
        <v>2108348</v>
      </c>
      <c r="I86" s="110"/>
      <c r="J86" s="110">
        <f>J83+J84+J85</f>
        <v>1070560</v>
      </c>
      <c r="K86" s="28"/>
      <c r="L86" s="110">
        <f>+INT(H86+J86+F86)</f>
        <v>50872890</v>
      </c>
      <c r="M86" s="110"/>
      <c r="N86" s="381"/>
      <c r="O86" s="65"/>
      <c r="P86" s="54"/>
      <c r="Q86" s="53"/>
    </row>
    <row r="87" spans="1:260" s="108" customFormat="1" ht="20.100000000000001" hidden="1" customHeight="1">
      <c r="A87" s="109"/>
      <c r="B87" s="109"/>
      <c r="C87" s="109"/>
      <c r="D87" s="109"/>
      <c r="E87" s="110"/>
      <c r="F87" s="110"/>
      <c r="G87" s="110"/>
      <c r="H87" s="110"/>
      <c r="I87" s="110"/>
      <c r="J87" s="110"/>
      <c r="K87" s="28"/>
      <c r="L87" s="110"/>
      <c r="M87" s="110"/>
      <c r="N87" s="381"/>
      <c r="O87" s="65"/>
      <c r="P87" s="54"/>
      <c r="Q87" s="53"/>
    </row>
    <row r="88" spans="1:260" s="108" customFormat="1" ht="27" hidden="1" customHeight="1">
      <c r="A88" s="29" t="s">
        <v>552</v>
      </c>
      <c r="B88" s="27"/>
      <c r="C88" s="30">
        <v>2</v>
      </c>
      <c r="D88" s="27" t="s">
        <v>553</v>
      </c>
      <c r="E88" s="26">
        <v>0</v>
      </c>
      <c r="F88" s="26"/>
      <c r="G88" s="26">
        <v>1461469</v>
      </c>
      <c r="H88" s="26">
        <f>INT(C88*G88)</f>
        <v>2922938</v>
      </c>
      <c r="I88" s="26">
        <v>0</v>
      </c>
      <c r="J88" s="26"/>
      <c r="K88" s="28">
        <f>E88+G88+I88</f>
        <v>1461469</v>
      </c>
      <c r="L88" s="26">
        <f>+INT(F88+H88+J88)</f>
        <v>2922938</v>
      </c>
      <c r="M88" s="53" t="s">
        <v>30</v>
      </c>
      <c r="N88" s="54"/>
      <c r="O88" s="65">
        <f>ROUND(L88/$K$6,4)</f>
        <v>1.1599999999999999E-2</v>
      </c>
      <c r="P88" s="54"/>
      <c r="Q88" s="53"/>
      <c r="R88" s="107"/>
    </row>
    <row r="89" spans="1:260" s="108" customFormat="1" ht="20.100000000000001" hidden="1" customHeight="1">
      <c r="A89" s="109" t="s">
        <v>554</v>
      </c>
      <c r="B89" s="109" t="s">
        <v>555</v>
      </c>
      <c r="C89" s="109"/>
      <c r="D89" s="109"/>
      <c r="E89" s="110"/>
      <c r="F89" s="110"/>
      <c r="G89" s="110"/>
      <c r="H89" s="110">
        <f>H88</f>
        <v>2922938</v>
      </c>
      <c r="I89" s="110"/>
      <c r="J89" s="110"/>
      <c r="K89" s="28"/>
      <c r="L89" s="110">
        <f>L88</f>
        <v>2922938</v>
      </c>
      <c r="M89" s="110"/>
      <c r="N89" s="381"/>
      <c r="O89" s="65"/>
      <c r="P89" s="54"/>
      <c r="Q89" s="53"/>
    </row>
    <row r="90" spans="1:260" s="108" customFormat="1" ht="20.100000000000001" hidden="1" customHeight="1">
      <c r="A90" s="109"/>
      <c r="B90" s="109"/>
      <c r="C90" s="109"/>
      <c r="D90" s="109"/>
      <c r="E90" s="110"/>
      <c r="F90" s="110"/>
      <c r="G90" s="110"/>
      <c r="H90" s="110"/>
      <c r="I90" s="110"/>
      <c r="J90" s="110"/>
      <c r="K90" s="28"/>
      <c r="L90" s="110"/>
      <c r="M90" s="110"/>
      <c r="N90" s="381"/>
      <c r="O90" s="65"/>
      <c r="P90" s="54"/>
      <c r="Q90" s="53"/>
    </row>
    <row r="91" spans="1:260" s="108" customFormat="1" ht="20.100000000000001" hidden="1" customHeight="1">
      <c r="A91" s="25" t="s">
        <v>556</v>
      </c>
      <c r="B91" s="27"/>
      <c r="C91" s="27"/>
      <c r="D91" s="27"/>
      <c r="E91" s="26"/>
      <c r="F91" s="26"/>
      <c r="G91" s="26"/>
      <c r="H91" s="110">
        <f>H94</f>
        <v>13048930</v>
      </c>
      <c r="I91" s="110"/>
      <c r="J91" s="110">
        <f>J94</f>
        <v>65147760</v>
      </c>
      <c r="K91" s="114"/>
      <c r="L91" s="116">
        <f>L94</f>
        <v>78196690</v>
      </c>
      <c r="M91" s="26"/>
      <c r="N91" s="382"/>
      <c r="O91" s="65"/>
      <c r="P91" s="54"/>
      <c r="Q91" s="53"/>
    </row>
    <row r="92" spans="1:260" s="115" customFormat="1" ht="20.100000000000001" hidden="1" customHeight="1">
      <c r="A92" s="27" t="s">
        <v>557</v>
      </c>
      <c r="B92" s="27"/>
      <c r="C92" s="31">
        <v>10</v>
      </c>
      <c r="D92" s="27" t="s">
        <v>558</v>
      </c>
      <c r="E92" s="26">
        <v>0</v>
      </c>
      <c r="F92" s="26"/>
      <c r="G92" s="26">
        <v>1304893</v>
      </c>
      <c r="H92" s="26">
        <f>INT(C92*G92)</f>
        <v>13048930</v>
      </c>
      <c r="I92" s="26">
        <v>0</v>
      </c>
      <c r="J92" s="26"/>
      <c r="K92" s="28">
        <f>E92+G92+I92</f>
        <v>1304893</v>
      </c>
      <c r="L92" s="26">
        <f>+INT(F92+H92+J92)</f>
        <v>13048930</v>
      </c>
      <c r="M92" s="53" t="s">
        <v>30</v>
      </c>
      <c r="N92" s="54"/>
      <c r="O92" s="65">
        <f t="shared" ref="O92" si="9">ROUND(L92/$K$6,4)</f>
        <v>5.1900000000000002E-2</v>
      </c>
      <c r="P92" s="54"/>
      <c r="Q92" s="53"/>
      <c r="R92" s="107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  <c r="AO92" s="108"/>
      <c r="AP92" s="108"/>
      <c r="AQ92" s="108"/>
      <c r="AR92" s="108"/>
      <c r="AS92" s="108"/>
      <c r="AT92" s="108"/>
      <c r="AU92" s="108"/>
      <c r="AV92" s="108"/>
      <c r="AW92" s="108"/>
      <c r="AX92" s="108"/>
      <c r="AY92" s="108"/>
      <c r="AZ92" s="108"/>
      <c r="BA92" s="108"/>
      <c r="BB92" s="108"/>
      <c r="BC92" s="108"/>
      <c r="BD92" s="108"/>
      <c r="BE92" s="108"/>
      <c r="BF92" s="108"/>
      <c r="BG92" s="108"/>
      <c r="BH92" s="108"/>
      <c r="BI92" s="108"/>
      <c r="BJ92" s="108"/>
      <c r="BK92" s="108"/>
      <c r="BL92" s="108"/>
      <c r="BM92" s="108"/>
      <c r="BN92" s="108"/>
      <c r="BO92" s="108"/>
      <c r="BP92" s="108"/>
      <c r="BQ92" s="108"/>
      <c r="BR92" s="108"/>
      <c r="BS92" s="108"/>
      <c r="BT92" s="108"/>
      <c r="BU92" s="108"/>
      <c r="BV92" s="108"/>
      <c r="BW92" s="108"/>
      <c r="BX92" s="108"/>
      <c r="BY92" s="108"/>
      <c r="BZ92" s="108"/>
      <c r="CA92" s="108"/>
      <c r="CB92" s="108"/>
      <c r="CC92" s="108"/>
      <c r="CD92" s="108"/>
      <c r="CE92" s="108"/>
      <c r="CF92" s="108"/>
      <c r="CG92" s="108"/>
      <c r="CH92" s="108"/>
      <c r="CI92" s="108"/>
      <c r="CJ92" s="108"/>
      <c r="CK92" s="108"/>
      <c r="CL92" s="108"/>
      <c r="CM92" s="108"/>
      <c r="CN92" s="108"/>
      <c r="CO92" s="108"/>
      <c r="CP92" s="108"/>
      <c r="CQ92" s="108"/>
      <c r="CR92" s="108"/>
      <c r="CS92" s="108"/>
      <c r="CT92" s="108"/>
      <c r="CU92" s="108"/>
      <c r="CV92" s="108"/>
      <c r="CW92" s="108"/>
      <c r="CX92" s="108"/>
      <c r="CY92" s="108"/>
      <c r="CZ92" s="108"/>
      <c r="DA92" s="108"/>
      <c r="DB92" s="108"/>
      <c r="DC92" s="108"/>
      <c r="DD92" s="108"/>
      <c r="DE92" s="108"/>
      <c r="DF92" s="108"/>
      <c r="DG92" s="108"/>
      <c r="DH92" s="108"/>
      <c r="DI92" s="108"/>
      <c r="DJ92" s="108"/>
      <c r="DK92" s="108"/>
      <c r="DL92" s="108"/>
      <c r="DM92" s="108"/>
      <c r="DN92" s="108"/>
      <c r="DO92" s="108"/>
      <c r="DP92" s="108"/>
      <c r="DQ92" s="108"/>
      <c r="DR92" s="108"/>
      <c r="DS92" s="108"/>
      <c r="DT92" s="108"/>
      <c r="DU92" s="108"/>
      <c r="DV92" s="108"/>
      <c r="DW92" s="108"/>
      <c r="DX92" s="108"/>
      <c r="DY92" s="108"/>
      <c r="DZ92" s="108"/>
      <c r="EA92" s="108"/>
      <c r="EB92" s="108"/>
      <c r="EC92" s="108"/>
      <c r="ED92" s="108"/>
      <c r="EE92" s="108"/>
      <c r="EF92" s="108"/>
      <c r="EG92" s="108"/>
      <c r="EH92" s="108"/>
      <c r="EI92" s="108"/>
      <c r="EJ92" s="108"/>
      <c r="EK92" s="108"/>
      <c r="EL92" s="108"/>
      <c r="EM92" s="108"/>
      <c r="EN92" s="108"/>
      <c r="EO92" s="108"/>
      <c r="EP92" s="108"/>
      <c r="EQ92" s="108"/>
      <c r="ER92" s="108"/>
      <c r="ES92" s="108"/>
      <c r="ET92" s="108"/>
      <c r="EU92" s="108"/>
      <c r="EV92" s="108"/>
      <c r="EW92" s="108"/>
      <c r="EX92" s="108"/>
      <c r="EY92" s="108"/>
      <c r="EZ92" s="108"/>
      <c r="FA92" s="108"/>
      <c r="FB92" s="108"/>
      <c r="FC92" s="108"/>
      <c r="FD92" s="108"/>
      <c r="FE92" s="108"/>
      <c r="FF92" s="108"/>
      <c r="FG92" s="108"/>
      <c r="FH92" s="108"/>
      <c r="FI92" s="108"/>
      <c r="FJ92" s="108"/>
      <c r="FK92" s="108"/>
      <c r="FL92" s="108"/>
      <c r="FM92" s="108"/>
      <c r="FN92" s="108"/>
      <c r="FO92" s="108"/>
      <c r="FP92" s="108"/>
      <c r="FQ92" s="108"/>
      <c r="FR92" s="108"/>
      <c r="FS92" s="108"/>
      <c r="FT92" s="108"/>
      <c r="FU92" s="108"/>
      <c r="FV92" s="108"/>
      <c r="FW92" s="108"/>
      <c r="FX92" s="108"/>
      <c r="FY92" s="108"/>
      <c r="FZ92" s="108"/>
      <c r="GA92" s="108"/>
      <c r="GB92" s="108"/>
      <c r="GC92" s="108"/>
      <c r="GD92" s="108"/>
      <c r="GE92" s="108"/>
      <c r="GF92" s="108"/>
      <c r="GG92" s="108"/>
      <c r="GH92" s="108"/>
      <c r="GI92" s="108"/>
      <c r="GJ92" s="108"/>
      <c r="GK92" s="108"/>
      <c r="GL92" s="108"/>
      <c r="GM92" s="108"/>
      <c r="GN92" s="108"/>
      <c r="GO92" s="108"/>
      <c r="GP92" s="108"/>
      <c r="GQ92" s="108"/>
      <c r="GR92" s="108"/>
      <c r="GS92" s="108"/>
      <c r="GT92" s="108"/>
      <c r="GU92" s="108"/>
      <c r="GV92" s="108"/>
      <c r="GW92" s="108"/>
      <c r="GX92" s="108"/>
      <c r="GY92" s="108"/>
      <c r="GZ92" s="108"/>
      <c r="HA92" s="108"/>
      <c r="HB92" s="108"/>
      <c r="HC92" s="108"/>
      <c r="HD92" s="108"/>
      <c r="HE92" s="108"/>
      <c r="HF92" s="108"/>
      <c r="HG92" s="108"/>
      <c r="HH92" s="108"/>
      <c r="HI92" s="108"/>
      <c r="HJ92" s="108"/>
      <c r="HK92" s="108"/>
      <c r="HL92" s="108"/>
      <c r="HM92" s="108"/>
      <c r="HN92" s="108"/>
      <c r="HO92" s="108"/>
      <c r="HP92" s="108"/>
      <c r="HQ92" s="108"/>
      <c r="HR92" s="108"/>
      <c r="HS92" s="108"/>
      <c r="HT92" s="108"/>
      <c r="HU92" s="108"/>
      <c r="HV92" s="108"/>
      <c r="HW92" s="108"/>
      <c r="HX92" s="108"/>
      <c r="HY92" s="108"/>
      <c r="HZ92" s="108"/>
      <c r="IA92" s="108"/>
      <c r="IB92" s="108"/>
      <c r="IC92" s="108"/>
      <c r="ID92" s="108"/>
      <c r="IE92" s="108"/>
      <c r="IF92" s="108"/>
      <c r="IG92" s="108"/>
      <c r="IH92" s="108"/>
      <c r="II92" s="108"/>
      <c r="IJ92" s="108"/>
      <c r="IK92" s="108"/>
      <c r="IL92" s="108"/>
      <c r="IM92" s="108"/>
      <c r="IN92" s="108"/>
      <c r="IO92" s="108"/>
      <c r="IP92" s="108"/>
      <c r="IQ92" s="108"/>
      <c r="IR92" s="108"/>
      <c r="IS92" s="108"/>
      <c r="IT92" s="108"/>
      <c r="IU92" s="108"/>
      <c r="IV92" s="108"/>
      <c r="IW92" s="108"/>
      <c r="IX92" s="108"/>
      <c r="IY92" s="108"/>
      <c r="IZ92" s="108"/>
    </row>
    <row r="93" spans="1:260" s="108" customFormat="1" ht="20.100000000000001" hidden="1" customHeight="1">
      <c r="A93" s="27" t="s">
        <v>559</v>
      </c>
      <c r="B93" s="27"/>
      <c r="C93" s="31">
        <v>10</v>
      </c>
      <c r="D93" s="27" t="s">
        <v>560</v>
      </c>
      <c r="E93" s="26"/>
      <c r="F93" s="26"/>
      <c r="G93" s="26"/>
      <c r="H93" s="26"/>
      <c r="I93" s="26">
        <v>6514776</v>
      </c>
      <c r="J93" s="33">
        <f>INT(C93*I93)</f>
        <v>65147760</v>
      </c>
      <c r="K93" s="28">
        <f>E93+G93+I93</f>
        <v>6514776</v>
      </c>
      <c r="L93" s="26">
        <f>+INT(F93+H93+J93)</f>
        <v>65147760</v>
      </c>
      <c r="M93" s="53" t="s">
        <v>30</v>
      </c>
      <c r="N93" s="54"/>
      <c r="O93" s="118">
        <f>ROUND(L93/$K$6,4)-0.01%</f>
        <v>0.25880000000000003</v>
      </c>
      <c r="P93" s="54"/>
      <c r="Q93" s="53" t="s">
        <v>561</v>
      </c>
      <c r="R93" s="107"/>
    </row>
    <row r="94" spans="1:260" s="108" customFormat="1" ht="20.100000000000001" hidden="1" customHeight="1">
      <c r="A94" s="109" t="s">
        <v>562</v>
      </c>
      <c r="B94" s="109" t="s">
        <v>563</v>
      </c>
      <c r="C94" s="109"/>
      <c r="D94" s="109"/>
      <c r="E94" s="110"/>
      <c r="F94" s="110"/>
      <c r="G94" s="110"/>
      <c r="H94" s="110">
        <f>H92+H93</f>
        <v>13048930</v>
      </c>
      <c r="I94" s="110"/>
      <c r="J94" s="110">
        <f>J92+J93</f>
        <v>65147760</v>
      </c>
      <c r="K94" s="28"/>
      <c r="L94" s="110">
        <f>L92+L93</f>
        <v>78196690</v>
      </c>
      <c r="M94" s="110"/>
      <c r="N94" s="381"/>
      <c r="O94" s="65"/>
      <c r="P94" s="54"/>
      <c r="Q94" s="53"/>
    </row>
    <row r="95" spans="1:260" s="108" customFormat="1" ht="20.100000000000001" hidden="1" customHeight="1">
      <c r="A95" s="109"/>
      <c r="B95" s="109"/>
      <c r="C95" s="109"/>
      <c r="D95" s="109"/>
      <c r="E95" s="110"/>
      <c r="F95" s="110"/>
      <c r="G95" s="110"/>
      <c r="H95" s="110"/>
      <c r="I95" s="110"/>
      <c r="J95" s="110"/>
      <c r="K95" s="28"/>
      <c r="L95" s="110"/>
      <c r="M95" s="110"/>
      <c r="N95" s="381"/>
      <c r="O95" s="65"/>
      <c r="P95" s="54"/>
      <c r="Q95" s="53"/>
    </row>
    <row r="96" spans="1:260" s="115" customFormat="1" ht="20.100000000000001" hidden="1" customHeight="1">
      <c r="A96" s="25" t="s">
        <v>564</v>
      </c>
      <c r="B96" s="27"/>
      <c r="C96" s="27"/>
      <c r="D96" s="27"/>
      <c r="E96" s="26"/>
      <c r="F96" s="110">
        <f>F99</f>
        <v>8815000</v>
      </c>
      <c r="G96" s="110"/>
      <c r="H96" s="110">
        <f>H99</f>
        <v>3140790</v>
      </c>
      <c r="I96" s="110"/>
      <c r="J96" s="119"/>
      <c r="K96" s="114"/>
      <c r="L96" s="116">
        <f>L99</f>
        <v>11955790</v>
      </c>
      <c r="M96" s="26"/>
      <c r="N96" s="382"/>
      <c r="O96" s="65"/>
      <c r="P96" s="54"/>
      <c r="Q96" s="53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08"/>
      <c r="AH96" s="108"/>
      <c r="AI96" s="108"/>
      <c r="AJ96" s="108"/>
      <c r="AK96" s="108"/>
      <c r="AL96" s="108"/>
      <c r="AM96" s="108"/>
      <c r="AN96" s="108"/>
      <c r="AO96" s="108"/>
      <c r="AP96" s="108"/>
      <c r="AQ96" s="108"/>
      <c r="AR96" s="108"/>
      <c r="AS96" s="108"/>
      <c r="AT96" s="108"/>
      <c r="AU96" s="108"/>
      <c r="AV96" s="108"/>
      <c r="AW96" s="108"/>
      <c r="AX96" s="108"/>
      <c r="AY96" s="108"/>
      <c r="AZ96" s="108"/>
      <c r="BA96" s="108"/>
      <c r="BB96" s="108"/>
      <c r="BC96" s="108"/>
      <c r="BD96" s="108"/>
      <c r="BE96" s="108"/>
      <c r="BF96" s="108"/>
      <c r="BG96" s="108"/>
      <c r="BH96" s="108"/>
      <c r="BI96" s="108"/>
      <c r="BJ96" s="108"/>
      <c r="BK96" s="108"/>
      <c r="BL96" s="108"/>
      <c r="BM96" s="108"/>
      <c r="BN96" s="108"/>
      <c r="BO96" s="108"/>
      <c r="BP96" s="108"/>
      <c r="BQ96" s="108"/>
      <c r="BR96" s="108"/>
      <c r="BS96" s="108"/>
      <c r="BT96" s="108"/>
      <c r="BU96" s="108"/>
      <c r="BV96" s="108"/>
      <c r="BW96" s="108"/>
      <c r="BX96" s="108"/>
      <c r="BY96" s="108"/>
      <c r="BZ96" s="108"/>
      <c r="CA96" s="108"/>
      <c r="CB96" s="108"/>
      <c r="CC96" s="108"/>
      <c r="CD96" s="108"/>
      <c r="CE96" s="108"/>
      <c r="CF96" s="108"/>
      <c r="CG96" s="108"/>
      <c r="CH96" s="108"/>
      <c r="CI96" s="108"/>
      <c r="CJ96" s="108"/>
      <c r="CK96" s="108"/>
      <c r="CL96" s="108"/>
      <c r="CM96" s="108"/>
      <c r="CN96" s="108"/>
      <c r="CO96" s="108"/>
      <c r="CP96" s="108"/>
      <c r="CQ96" s="108"/>
      <c r="CR96" s="108"/>
      <c r="CS96" s="108"/>
      <c r="CT96" s="108"/>
      <c r="CU96" s="108"/>
      <c r="CV96" s="108"/>
      <c r="CW96" s="108"/>
      <c r="CX96" s="108"/>
      <c r="CY96" s="108"/>
      <c r="CZ96" s="108"/>
      <c r="DA96" s="108"/>
      <c r="DB96" s="108"/>
      <c r="DC96" s="108"/>
      <c r="DD96" s="108"/>
      <c r="DE96" s="108"/>
      <c r="DF96" s="108"/>
      <c r="DG96" s="108"/>
      <c r="DH96" s="108"/>
      <c r="DI96" s="108"/>
      <c r="DJ96" s="108"/>
      <c r="DK96" s="108"/>
      <c r="DL96" s="108"/>
      <c r="DM96" s="108"/>
      <c r="DN96" s="108"/>
      <c r="DO96" s="108"/>
      <c r="DP96" s="108"/>
      <c r="DQ96" s="108"/>
      <c r="DR96" s="108"/>
      <c r="DS96" s="108"/>
      <c r="DT96" s="108"/>
      <c r="DU96" s="108"/>
      <c r="DV96" s="108"/>
      <c r="DW96" s="108"/>
      <c r="DX96" s="108"/>
      <c r="DY96" s="108"/>
      <c r="DZ96" s="108"/>
      <c r="EA96" s="108"/>
      <c r="EB96" s="108"/>
      <c r="EC96" s="108"/>
      <c r="ED96" s="108"/>
      <c r="EE96" s="108"/>
      <c r="EF96" s="108"/>
      <c r="EG96" s="108"/>
      <c r="EH96" s="108"/>
      <c r="EI96" s="108"/>
      <c r="EJ96" s="108"/>
      <c r="EK96" s="108"/>
      <c r="EL96" s="108"/>
      <c r="EM96" s="108"/>
      <c r="EN96" s="108"/>
      <c r="EO96" s="108"/>
      <c r="EP96" s="108"/>
      <c r="EQ96" s="108"/>
      <c r="ER96" s="108"/>
      <c r="ES96" s="108"/>
      <c r="ET96" s="108"/>
      <c r="EU96" s="108"/>
      <c r="EV96" s="108"/>
      <c r="EW96" s="108"/>
      <c r="EX96" s="108"/>
      <c r="EY96" s="108"/>
      <c r="EZ96" s="108"/>
      <c r="FA96" s="108"/>
      <c r="FB96" s="108"/>
      <c r="FC96" s="108"/>
      <c r="FD96" s="108"/>
      <c r="FE96" s="108"/>
      <c r="FF96" s="108"/>
      <c r="FG96" s="108"/>
      <c r="FH96" s="108"/>
      <c r="FI96" s="108"/>
      <c r="FJ96" s="108"/>
      <c r="FK96" s="108"/>
      <c r="FL96" s="108"/>
      <c r="FM96" s="108"/>
      <c r="FN96" s="108"/>
      <c r="FO96" s="108"/>
      <c r="FP96" s="108"/>
      <c r="FQ96" s="108"/>
      <c r="FR96" s="108"/>
      <c r="FS96" s="108"/>
      <c r="FT96" s="108"/>
      <c r="FU96" s="108"/>
      <c r="FV96" s="108"/>
      <c r="FW96" s="108"/>
      <c r="FX96" s="108"/>
      <c r="FY96" s="108"/>
      <c r="FZ96" s="108"/>
      <c r="GA96" s="108"/>
      <c r="GB96" s="108"/>
      <c r="GC96" s="108"/>
      <c r="GD96" s="108"/>
      <c r="GE96" s="108"/>
      <c r="GF96" s="108"/>
      <c r="GG96" s="108"/>
      <c r="GH96" s="108"/>
      <c r="GI96" s="108"/>
      <c r="GJ96" s="108"/>
      <c r="GK96" s="108"/>
      <c r="GL96" s="108"/>
      <c r="GM96" s="108"/>
      <c r="GN96" s="108"/>
      <c r="GO96" s="108"/>
      <c r="GP96" s="108"/>
      <c r="GQ96" s="108"/>
      <c r="GR96" s="108"/>
      <c r="GS96" s="108"/>
      <c r="GT96" s="108"/>
      <c r="GU96" s="108"/>
      <c r="GV96" s="108"/>
      <c r="GW96" s="108"/>
      <c r="GX96" s="108"/>
      <c r="GY96" s="108"/>
      <c r="GZ96" s="108"/>
      <c r="HA96" s="108"/>
      <c r="HB96" s="108"/>
      <c r="HC96" s="108"/>
      <c r="HD96" s="108"/>
      <c r="HE96" s="108"/>
      <c r="HF96" s="108"/>
      <c r="HG96" s="108"/>
      <c r="HH96" s="108"/>
      <c r="HI96" s="108"/>
      <c r="HJ96" s="108"/>
      <c r="HK96" s="108"/>
      <c r="HL96" s="108"/>
      <c r="HM96" s="108"/>
      <c r="HN96" s="108"/>
      <c r="HO96" s="108"/>
      <c r="HP96" s="108"/>
      <c r="HQ96" s="108"/>
      <c r="HR96" s="108"/>
      <c r="HS96" s="108"/>
      <c r="HT96" s="108"/>
      <c r="HU96" s="108"/>
      <c r="HV96" s="108"/>
      <c r="HW96" s="108"/>
      <c r="HX96" s="108"/>
      <c r="HY96" s="108"/>
      <c r="HZ96" s="108"/>
      <c r="IA96" s="108"/>
      <c r="IB96" s="108"/>
      <c r="IC96" s="108"/>
      <c r="ID96" s="108"/>
      <c r="IE96" s="108"/>
      <c r="IF96" s="108"/>
      <c r="IG96" s="108"/>
      <c r="IH96" s="108"/>
      <c r="II96" s="108"/>
      <c r="IJ96" s="108"/>
      <c r="IK96" s="108"/>
      <c r="IL96" s="108"/>
      <c r="IM96" s="108"/>
      <c r="IN96" s="108"/>
      <c r="IO96" s="108"/>
      <c r="IP96" s="108"/>
      <c r="IQ96" s="108"/>
      <c r="IR96" s="108"/>
      <c r="IS96" s="108"/>
      <c r="IT96" s="108"/>
      <c r="IU96" s="108"/>
      <c r="IV96" s="108"/>
      <c r="IW96" s="108"/>
      <c r="IX96" s="108"/>
      <c r="IY96" s="108"/>
      <c r="IZ96" s="108"/>
    </row>
    <row r="97" spans="1:260" s="108" customFormat="1" ht="20.100000000000001" hidden="1" customHeight="1">
      <c r="A97" s="27" t="s">
        <v>565</v>
      </c>
      <c r="B97" s="27"/>
      <c r="C97" s="27">
        <v>20500</v>
      </c>
      <c r="D97" s="27" t="s">
        <v>549</v>
      </c>
      <c r="E97" s="26">
        <v>430</v>
      </c>
      <c r="F97" s="26">
        <f>INT(C97*E97)</f>
        <v>8815000</v>
      </c>
      <c r="G97" s="26"/>
      <c r="H97" s="26"/>
      <c r="I97" s="26"/>
      <c r="J97" s="26"/>
      <c r="K97" s="28">
        <f>E97+G97+I97</f>
        <v>430</v>
      </c>
      <c r="L97" s="26">
        <f>+INT(F97+H97+J97)</f>
        <v>8815000</v>
      </c>
      <c r="M97" s="53" t="s">
        <v>30</v>
      </c>
      <c r="N97" s="54"/>
      <c r="O97" s="65">
        <f t="shared" ref="O97:O98" si="10">ROUND(L97/$K$6,4)</f>
        <v>3.5000000000000003E-2</v>
      </c>
      <c r="P97" s="54"/>
      <c r="Q97" s="53"/>
      <c r="R97" s="107"/>
    </row>
    <row r="98" spans="1:260" s="108" customFormat="1" ht="20.100000000000001" hidden="1" customHeight="1">
      <c r="A98" s="27" t="s">
        <v>566</v>
      </c>
      <c r="B98" s="27"/>
      <c r="C98" s="31">
        <v>10</v>
      </c>
      <c r="D98" s="27" t="s">
        <v>567</v>
      </c>
      <c r="E98" s="26"/>
      <c r="F98" s="26"/>
      <c r="G98" s="26">
        <v>314079</v>
      </c>
      <c r="H98" s="26">
        <f>INT(G98*C98)</f>
        <v>3140790</v>
      </c>
      <c r="I98" s="26">
        <v>0</v>
      </c>
      <c r="J98" s="26"/>
      <c r="K98" s="28">
        <f>E98+G98+I98</f>
        <v>314079</v>
      </c>
      <c r="L98" s="26">
        <f>+INT(F98+H98+J98)</f>
        <v>3140790</v>
      </c>
      <c r="M98" s="53" t="s">
        <v>30</v>
      </c>
      <c r="N98" s="54"/>
      <c r="O98" s="65">
        <f t="shared" si="10"/>
        <v>1.2500000000000001E-2</v>
      </c>
      <c r="P98" s="54"/>
      <c r="Q98" s="53"/>
      <c r="R98" s="107"/>
    </row>
    <row r="99" spans="1:260" s="108" customFormat="1" ht="20.100000000000001" hidden="1" customHeight="1">
      <c r="A99" s="109" t="s">
        <v>568</v>
      </c>
      <c r="B99" s="109"/>
      <c r="C99" s="109"/>
      <c r="D99" s="109"/>
      <c r="E99" s="110"/>
      <c r="F99" s="110">
        <f>F97+F98</f>
        <v>8815000</v>
      </c>
      <c r="G99" s="110"/>
      <c r="H99" s="110">
        <f>H98+H97</f>
        <v>3140790</v>
      </c>
      <c r="I99" s="110" t="s">
        <v>569</v>
      </c>
      <c r="J99" s="110"/>
      <c r="K99" s="28"/>
      <c r="L99" s="110">
        <f>L97+L98</f>
        <v>11955790</v>
      </c>
      <c r="M99" s="110"/>
      <c r="N99" s="381"/>
      <c r="O99" s="65"/>
      <c r="P99" s="54"/>
      <c r="Q99" s="53"/>
    </row>
    <row r="100" spans="1:260" s="108" customFormat="1" ht="20.100000000000001" hidden="1" customHeight="1">
      <c r="A100" s="109"/>
      <c r="B100" s="109"/>
      <c r="C100" s="109"/>
      <c r="D100" s="109"/>
      <c r="E100" s="110"/>
      <c r="F100" s="110"/>
      <c r="G100" s="110"/>
      <c r="H100" s="110"/>
      <c r="I100" s="110"/>
      <c r="J100" s="110"/>
      <c r="K100" s="28"/>
      <c r="L100" s="110"/>
      <c r="M100" s="110"/>
      <c r="N100" s="381"/>
      <c r="O100" s="65"/>
      <c r="P100" s="54"/>
      <c r="Q100" s="53"/>
    </row>
    <row r="101" spans="1:260" s="115" customFormat="1" ht="20.100000000000001" hidden="1" customHeight="1">
      <c r="A101" s="25" t="s">
        <v>570</v>
      </c>
      <c r="B101" s="27"/>
      <c r="C101" s="27"/>
      <c r="D101" s="27"/>
      <c r="E101" s="26"/>
      <c r="F101" s="110">
        <f>F105</f>
        <v>6571267</v>
      </c>
      <c r="G101" s="110"/>
      <c r="H101" s="110">
        <f>H105</f>
        <v>49149937</v>
      </c>
      <c r="I101" s="110"/>
      <c r="J101" s="110">
        <f>J105</f>
        <v>0</v>
      </c>
      <c r="K101" s="114">
        <f>E101+G101+I101</f>
        <v>0</v>
      </c>
      <c r="L101" s="116">
        <f>L105</f>
        <v>55721204</v>
      </c>
      <c r="M101" s="26"/>
      <c r="N101" s="382"/>
      <c r="O101" s="65"/>
      <c r="P101" s="54"/>
      <c r="Q101" s="53"/>
      <c r="R101" s="108"/>
      <c r="S101" s="108"/>
      <c r="T101" s="108"/>
      <c r="U101" s="108"/>
      <c r="V101" s="108"/>
      <c r="W101" s="108"/>
      <c r="X101" s="108"/>
      <c r="Y101" s="108"/>
      <c r="Z101" s="108"/>
      <c r="AA101" s="108"/>
      <c r="AB101" s="108"/>
      <c r="AC101" s="108"/>
      <c r="AD101" s="108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8"/>
      <c r="AO101" s="108"/>
      <c r="AP101" s="108"/>
      <c r="AQ101" s="108"/>
      <c r="AR101" s="108"/>
      <c r="AS101" s="108"/>
      <c r="AT101" s="108"/>
      <c r="AU101" s="108"/>
      <c r="AV101" s="108"/>
      <c r="AW101" s="108"/>
      <c r="AX101" s="108"/>
      <c r="AY101" s="108"/>
      <c r="AZ101" s="108"/>
      <c r="BA101" s="108"/>
      <c r="BB101" s="108"/>
      <c r="BC101" s="108"/>
      <c r="BD101" s="108"/>
      <c r="BE101" s="108"/>
      <c r="BF101" s="108"/>
      <c r="BG101" s="108"/>
      <c r="BH101" s="108"/>
      <c r="BI101" s="108"/>
      <c r="BJ101" s="108"/>
      <c r="BK101" s="108"/>
      <c r="BL101" s="108"/>
      <c r="BM101" s="108"/>
      <c r="BN101" s="108"/>
      <c r="BO101" s="108"/>
      <c r="BP101" s="108"/>
      <c r="BQ101" s="108"/>
      <c r="BR101" s="108"/>
      <c r="BS101" s="108"/>
      <c r="BT101" s="108"/>
      <c r="BU101" s="108"/>
      <c r="BV101" s="108"/>
      <c r="BW101" s="108"/>
      <c r="BX101" s="108"/>
      <c r="BY101" s="108"/>
      <c r="BZ101" s="108"/>
      <c r="CA101" s="108"/>
      <c r="CB101" s="108"/>
      <c r="CC101" s="108"/>
      <c r="CD101" s="108"/>
      <c r="CE101" s="108"/>
      <c r="CF101" s="108"/>
      <c r="CG101" s="108"/>
      <c r="CH101" s="108"/>
      <c r="CI101" s="108"/>
      <c r="CJ101" s="108"/>
      <c r="CK101" s="108"/>
      <c r="CL101" s="108"/>
      <c r="CM101" s="108"/>
      <c r="CN101" s="108"/>
      <c r="CO101" s="108"/>
      <c r="CP101" s="108"/>
      <c r="CQ101" s="108"/>
      <c r="CR101" s="108"/>
      <c r="CS101" s="108"/>
      <c r="CT101" s="108"/>
      <c r="CU101" s="108"/>
      <c r="CV101" s="108"/>
      <c r="CW101" s="108"/>
      <c r="CX101" s="108"/>
      <c r="CY101" s="108"/>
      <c r="CZ101" s="108"/>
      <c r="DA101" s="108"/>
      <c r="DB101" s="108"/>
      <c r="DC101" s="108"/>
      <c r="DD101" s="108"/>
      <c r="DE101" s="108"/>
      <c r="DF101" s="108"/>
      <c r="DG101" s="108"/>
      <c r="DH101" s="108"/>
      <c r="DI101" s="108"/>
      <c r="DJ101" s="108"/>
      <c r="DK101" s="108"/>
      <c r="DL101" s="108"/>
      <c r="DM101" s="108"/>
      <c r="DN101" s="108"/>
      <c r="DO101" s="108"/>
      <c r="DP101" s="108"/>
      <c r="DQ101" s="108"/>
      <c r="DR101" s="108"/>
      <c r="DS101" s="108"/>
      <c r="DT101" s="108"/>
      <c r="DU101" s="108"/>
      <c r="DV101" s="108"/>
      <c r="DW101" s="108"/>
      <c r="DX101" s="108"/>
      <c r="DY101" s="108"/>
      <c r="DZ101" s="108"/>
      <c r="EA101" s="108"/>
      <c r="EB101" s="108"/>
      <c r="EC101" s="108"/>
      <c r="ED101" s="108"/>
      <c r="EE101" s="108"/>
      <c r="EF101" s="108"/>
      <c r="EG101" s="108"/>
      <c r="EH101" s="108"/>
      <c r="EI101" s="108"/>
      <c r="EJ101" s="108"/>
      <c r="EK101" s="108"/>
      <c r="EL101" s="108"/>
      <c r="EM101" s="108"/>
      <c r="EN101" s="108"/>
      <c r="EO101" s="108"/>
      <c r="EP101" s="108"/>
      <c r="EQ101" s="108"/>
      <c r="ER101" s="108"/>
      <c r="ES101" s="108"/>
      <c r="ET101" s="108"/>
      <c r="EU101" s="108"/>
      <c r="EV101" s="108"/>
      <c r="EW101" s="108"/>
      <c r="EX101" s="108"/>
      <c r="EY101" s="108"/>
      <c r="EZ101" s="108"/>
      <c r="FA101" s="108"/>
      <c r="FB101" s="108"/>
      <c r="FC101" s="108"/>
      <c r="FD101" s="108"/>
      <c r="FE101" s="108"/>
      <c r="FF101" s="108"/>
      <c r="FG101" s="108"/>
      <c r="FH101" s="108"/>
      <c r="FI101" s="108"/>
      <c r="FJ101" s="108"/>
      <c r="FK101" s="108"/>
      <c r="FL101" s="108"/>
      <c r="FM101" s="108"/>
      <c r="FN101" s="108"/>
      <c r="FO101" s="108"/>
      <c r="FP101" s="108"/>
      <c r="FQ101" s="108"/>
      <c r="FR101" s="108"/>
      <c r="FS101" s="108"/>
      <c r="FT101" s="108"/>
      <c r="FU101" s="108"/>
      <c r="FV101" s="108"/>
      <c r="FW101" s="108"/>
      <c r="FX101" s="108"/>
      <c r="FY101" s="108"/>
      <c r="FZ101" s="108"/>
      <c r="GA101" s="108"/>
      <c r="GB101" s="108"/>
      <c r="GC101" s="108"/>
      <c r="GD101" s="108"/>
      <c r="GE101" s="108"/>
      <c r="GF101" s="108"/>
      <c r="GG101" s="108"/>
      <c r="GH101" s="108"/>
      <c r="GI101" s="108"/>
      <c r="GJ101" s="108"/>
      <c r="GK101" s="108"/>
      <c r="GL101" s="108"/>
      <c r="GM101" s="108"/>
      <c r="GN101" s="108"/>
      <c r="GO101" s="108"/>
      <c r="GP101" s="108"/>
      <c r="GQ101" s="108"/>
      <c r="GR101" s="108"/>
      <c r="GS101" s="108"/>
      <c r="GT101" s="108"/>
      <c r="GU101" s="108"/>
      <c r="GV101" s="108"/>
      <c r="GW101" s="108"/>
      <c r="GX101" s="108"/>
      <c r="GY101" s="108"/>
      <c r="GZ101" s="108"/>
      <c r="HA101" s="108"/>
      <c r="HB101" s="108"/>
      <c r="HC101" s="108"/>
      <c r="HD101" s="108"/>
      <c r="HE101" s="108"/>
      <c r="HF101" s="108"/>
      <c r="HG101" s="108"/>
      <c r="HH101" s="108"/>
      <c r="HI101" s="108"/>
      <c r="HJ101" s="108"/>
      <c r="HK101" s="108"/>
      <c r="HL101" s="108"/>
      <c r="HM101" s="108"/>
      <c r="HN101" s="108"/>
      <c r="HO101" s="108"/>
      <c r="HP101" s="108"/>
      <c r="HQ101" s="108"/>
      <c r="HR101" s="108"/>
      <c r="HS101" s="108"/>
      <c r="HT101" s="108"/>
      <c r="HU101" s="108"/>
      <c r="HV101" s="108"/>
      <c r="HW101" s="108"/>
      <c r="HX101" s="108"/>
      <c r="HY101" s="108"/>
      <c r="HZ101" s="108"/>
      <c r="IA101" s="108"/>
      <c r="IB101" s="108"/>
      <c r="IC101" s="108"/>
      <c r="ID101" s="108"/>
      <c r="IE101" s="108"/>
      <c r="IF101" s="108"/>
      <c r="IG101" s="108"/>
      <c r="IH101" s="108"/>
      <c r="II101" s="108"/>
      <c r="IJ101" s="108"/>
      <c r="IK101" s="108"/>
      <c r="IL101" s="108"/>
      <c r="IM101" s="108"/>
      <c r="IN101" s="108"/>
      <c r="IO101" s="108"/>
      <c r="IP101" s="108"/>
      <c r="IQ101" s="108"/>
      <c r="IR101" s="108"/>
      <c r="IS101" s="108"/>
      <c r="IT101" s="108"/>
      <c r="IU101" s="108"/>
      <c r="IV101" s="108"/>
      <c r="IW101" s="108"/>
      <c r="IX101" s="108"/>
      <c r="IY101" s="108"/>
      <c r="IZ101" s="108"/>
    </row>
    <row r="102" spans="1:260" s="120" customFormat="1" ht="20.100000000000001" hidden="1" customHeight="1">
      <c r="A102" s="27" t="s">
        <v>571</v>
      </c>
      <c r="B102" s="27" t="s">
        <v>572</v>
      </c>
      <c r="C102" s="27">
        <v>2000</v>
      </c>
      <c r="D102" s="27" t="s">
        <v>549</v>
      </c>
      <c r="E102" s="26">
        <v>2550</v>
      </c>
      <c r="F102" s="26">
        <f>INT(C102*E102)</f>
        <v>5100000</v>
      </c>
      <c r="G102" s="26"/>
      <c r="H102" s="26"/>
      <c r="I102" s="26"/>
      <c r="J102" s="26"/>
      <c r="K102" s="28">
        <f>E102+G102+I102</f>
        <v>2550</v>
      </c>
      <c r="L102" s="26">
        <f>+INT(F102+H102+J102)</f>
        <v>5100000</v>
      </c>
      <c r="M102" s="53" t="s">
        <v>30</v>
      </c>
      <c r="N102" s="54"/>
      <c r="O102" s="65">
        <f t="shared" ref="O102:O104" si="11">ROUND(L102/$K$6,4)</f>
        <v>2.0299999999999999E-2</v>
      </c>
      <c r="P102" s="54"/>
      <c r="Q102" s="53"/>
      <c r="R102" s="107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  <c r="AN102" s="108"/>
      <c r="AO102" s="108"/>
      <c r="AP102" s="108"/>
      <c r="AQ102" s="108"/>
      <c r="AR102" s="108"/>
      <c r="AS102" s="108"/>
      <c r="AT102" s="108"/>
      <c r="AU102" s="108"/>
      <c r="AV102" s="108"/>
      <c r="AW102" s="108"/>
      <c r="AX102" s="108"/>
      <c r="AY102" s="108"/>
      <c r="AZ102" s="108"/>
      <c r="BA102" s="108"/>
      <c r="BB102" s="108"/>
      <c r="BC102" s="108"/>
      <c r="BD102" s="108"/>
      <c r="BE102" s="108"/>
      <c r="BF102" s="108"/>
      <c r="BG102" s="108"/>
      <c r="BH102" s="108"/>
      <c r="BI102" s="108"/>
      <c r="BJ102" s="108"/>
      <c r="BK102" s="108"/>
      <c r="BL102" s="108"/>
      <c r="BM102" s="108"/>
      <c r="BN102" s="108"/>
      <c r="BO102" s="108"/>
      <c r="BP102" s="108"/>
      <c r="BQ102" s="108"/>
      <c r="BR102" s="108"/>
      <c r="BS102" s="108"/>
      <c r="BT102" s="108"/>
      <c r="BU102" s="108"/>
      <c r="BV102" s="108"/>
      <c r="BW102" s="108"/>
      <c r="BX102" s="108"/>
      <c r="BY102" s="108"/>
      <c r="BZ102" s="108"/>
      <c r="CA102" s="108"/>
      <c r="CB102" s="108"/>
      <c r="CC102" s="108"/>
      <c r="CD102" s="108"/>
      <c r="CE102" s="108"/>
      <c r="CF102" s="108"/>
      <c r="CG102" s="108"/>
      <c r="CH102" s="108"/>
      <c r="CI102" s="108"/>
      <c r="CJ102" s="108"/>
      <c r="CK102" s="108"/>
      <c r="CL102" s="108"/>
      <c r="CM102" s="108"/>
      <c r="CN102" s="108"/>
      <c r="CO102" s="108"/>
      <c r="CP102" s="108"/>
      <c r="CQ102" s="108"/>
      <c r="CR102" s="108"/>
      <c r="CS102" s="108"/>
      <c r="CT102" s="108"/>
      <c r="CU102" s="108"/>
      <c r="CV102" s="108"/>
      <c r="CW102" s="108"/>
      <c r="CX102" s="108"/>
      <c r="CY102" s="108"/>
      <c r="CZ102" s="108"/>
      <c r="DA102" s="108"/>
      <c r="DB102" s="108"/>
      <c r="DC102" s="108"/>
      <c r="DD102" s="108"/>
      <c r="DE102" s="108"/>
      <c r="DF102" s="108"/>
      <c r="DG102" s="108"/>
      <c r="DH102" s="108"/>
      <c r="DI102" s="108"/>
      <c r="DJ102" s="108"/>
      <c r="DK102" s="108"/>
      <c r="DL102" s="108"/>
      <c r="DM102" s="108"/>
      <c r="DN102" s="108"/>
      <c r="DO102" s="108"/>
      <c r="DP102" s="108"/>
      <c r="DQ102" s="108"/>
      <c r="DR102" s="108"/>
      <c r="DS102" s="108"/>
      <c r="DT102" s="108"/>
      <c r="DU102" s="108"/>
      <c r="DV102" s="108"/>
      <c r="DW102" s="108"/>
      <c r="DX102" s="108"/>
      <c r="DY102" s="108"/>
      <c r="DZ102" s="108"/>
      <c r="EA102" s="108"/>
      <c r="EB102" s="108"/>
      <c r="EC102" s="108"/>
      <c r="ED102" s="108"/>
      <c r="EE102" s="108"/>
      <c r="EF102" s="108"/>
      <c r="EG102" s="108"/>
      <c r="EH102" s="108"/>
      <c r="EI102" s="108"/>
      <c r="EJ102" s="108"/>
      <c r="EK102" s="108"/>
      <c r="EL102" s="108"/>
      <c r="EM102" s="108"/>
      <c r="EN102" s="108"/>
      <c r="EO102" s="108"/>
      <c r="EP102" s="108"/>
      <c r="EQ102" s="108"/>
      <c r="ER102" s="108"/>
      <c r="ES102" s="108"/>
      <c r="ET102" s="108"/>
      <c r="EU102" s="108"/>
      <c r="EV102" s="108"/>
      <c r="EW102" s="108"/>
      <c r="EX102" s="108"/>
      <c r="EY102" s="108"/>
      <c r="EZ102" s="108"/>
      <c r="FA102" s="108"/>
      <c r="FB102" s="108"/>
      <c r="FC102" s="108"/>
      <c r="FD102" s="108"/>
      <c r="FE102" s="108"/>
      <c r="FF102" s="108"/>
      <c r="FG102" s="108"/>
      <c r="FH102" s="108"/>
      <c r="FI102" s="108"/>
      <c r="FJ102" s="108"/>
      <c r="FK102" s="108"/>
      <c r="FL102" s="108"/>
      <c r="FM102" s="108"/>
      <c r="FN102" s="108"/>
      <c r="FO102" s="108"/>
      <c r="FP102" s="108"/>
      <c r="FQ102" s="108"/>
      <c r="FR102" s="108"/>
      <c r="FS102" s="108"/>
      <c r="FT102" s="108"/>
      <c r="FU102" s="108"/>
      <c r="FV102" s="108"/>
      <c r="FW102" s="108"/>
      <c r="FX102" s="108"/>
      <c r="FY102" s="108"/>
      <c r="FZ102" s="108"/>
      <c r="GA102" s="108"/>
      <c r="GB102" s="108"/>
      <c r="GC102" s="108"/>
      <c r="GD102" s="108"/>
      <c r="GE102" s="108"/>
      <c r="GF102" s="108"/>
      <c r="GG102" s="108"/>
      <c r="GH102" s="108"/>
      <c r="GI102" s="108"/>
      <c r="GJ102" s="108"/>
      <c r="GK102" s="108"/>
      <c r="GL102" s="108"/>
      <c r="GM102" s="108"/>
      <c r="GN102" s="108"/>
      <c r="GO102" s="108"/>
      <c r="GP102" s="108"/>
      <c r="GQ102" s="108"/>
      <c r="GR102" s="108"/>
      <c r="GS102" s="108"/>
      <c r="GT102" s="108"/>
      <c r="GU102" s="108"/>
      <c r="GV102" s="108"/>
      <c r="GW102" s="108"/>
      <c r="GX102" s="108"/>
      <c r="GY102" s="108"/>
      <c r="GZ102" s="108"/>
      <c r="HA102" s="108"/>
      <c r="HB102" s="108"/>
      <c r="HC102" s="108"/>
      <c r="HD102" s="108"/>
      <c r="HE102" s="108"/>
      <c r="HF102" s="108"/>
      <c r="HG102" s="108"/>
      <c r="HH102" s="108"/>
      <c r="HI102" s="108"/>
      <c r="HJ102" s="108"/>
      <c r="HK102" s="108"/>
      <c r="HL102" s="108"/>
      <c r="HM102" s="108"/>
      <c r="HN102" s="108"/>
      <c r="HO102" s="108"/>
      <c r="HP102" s="108"/>
      <c r="HQ102" s="108"/>
      <c r="HR102" s="108"/>
      <c r="HS102" s="108"/>
      <c r="HT102" s="108"/>
      <c r="HU102" s="108"/>
      <c r="HV102" s="108"/>
      <c r="HW102" s="108"/>
      <c r="HX102" s="108"/>
      <c r="HY102" s="108"/>
      <c r="HZ102" s="108"/>
      <c r="IA102" s="108"/>
      <c r="IB102" s="108"/>
      <c r="IC102" s="108"/>
      <c r="ID102" s="108"/>
      <c r="IE102" s="108"/>
      <c r="IF102" s="108"/>
      <c r="IG102" s="108"/>
      <c r="IH102" s="108"/>
      <c r="II102" s="108"/>
      <c r="IJ102" s="108"/>
      <c r="IK102" s="108"/>
      <c r="IL102" s="108"/>
      <c r="IM102" s="108"/>
      <c r="IN102" s="108"/>
      <c r="IO102" s="108"/>
      <c r="IP102" s="108"/>
      <c r="IQ102" s="108"/>
      <c r="IR102" s="108"/>
      <c r="IS102" s="108"/>
      <c r="IT102" s="108"/>
      <c r="IU102" s="108"/>
      <c r="IV102" s="108"/>
      <c r="IW102" s="108"/>
      <c r="IX102" s="108"/>
      <c r="IY102" s="108"/>
      <c r="IZ102" s="108"/>
    </row>
    <row r="103" spans="1:260" s="108" customFormat="1" ht="20.100000000000001" hidden="1" customHeight="1">
      <c r="A103" s="27" t="s">
        <v>573</v>
      </c>
      <c r="B103" s="27"/>
      <c r="C103" s="34">
        <v>945.5</v>
      </c>
      <c r="D103" s="27" t="s">
        <v>574</v>
      </c>
      <c r="E103" s="26">
        <v>1171</v>
      </c>
      <c r="F103" s="26">
        <f>INT(C103*E103)</f>
        <v>1107180</v>
      </c>
      <c r="G103" s="26">
        <v>39048.375</v>
      </c>
      <c r="H103" s="26">
        <f>INT(C103*G103)</f>
        <v>36920238</v>
      </c>
      <c r="I103" s="26">
        <v>0</v>
      </c>
      <c r="J103" s="26">
        <f>INT(I103*C103)</f>
        <v>0</v>
      </c>
      <c r="K103" s="28">
        <f>E103+G103+I103</f>
        <v>40219.375</v>
      </c>
      <c r="L103" s="26">
        <f>+INT(F103+H103+J103)</f>
        <v>38027418</v>
      </c>
      <c r="M103" s="53" t="s">
        <v>30</v>
      </c>
      <c r="N103" s="54"/>
      <c r="O103" s="65">
        <f t="shared" si="11"/>
        <v>0.15110000000000001</v>
      </c>
      <c r="P103" s="54"/>
      <c r="Q103" s="53"/>
      <c r="R103" s="107"/>
    </row>
    <row r="104" spans="1:260" s="108" customFormat="1" ht="20.100000000000001" hidden="1" customHeight="1">
      <c r="A104" s="27" t="s">
        <v>575</v>
      </c>
      <c r="B104" s="27"/>
      <c r="C104" s="34">
        <v>4854.5</v>
      </c>
      <c r="D104" s="27" t="s">
        <v>576</v>
      </c>
      <c r="E104" s="26">
        <v>75</v>
      </c>
      <c r="F104" s="26">
        <f>INT(C104*E104)</f>
        <v>364087</v>
      </c>
      <c r="G104" s="26">
        <v>2519.25</v>
      </c>
      <c r="H104" s="26">
        <f>INT(C104*G104)</f>
        <v>12229699</v>
      </c>
      <c r="I104" s="26">
        <v>0</v>
      </c>
      <c r="J104" s="26">
        <f>INT(I104*C104)</f>
        <v>0</v>
      </c>
      <c r="K104" s="28">
        <f>E104+G104+I104</f>
        <v>2594.25</v>
      </c>
      <c r="L104" s="26">
        <f>+INT(F104+H104+J104)</f>
        <v>12593786</v>
      </c>
      <c r="M104" s="53" t="s">
        <v>30</v>
      </c>
      <c r="N104" s="54"/>
      <c r="O104" s="65">
        <f t="shared" si="11"/>
        <v>5.0099999999999999E-2</v>
      </c>
      <c r="P104" s="54"/>
      <c r="Q104" s="53"/>
      <c r="R104" s="107"/>
    </row>
    <row r="105" spans="1:260" s="115" customFormat="1" ht="20.100000000000001" hidden="1" customHeight="1">
      <c r="A105" s="109" t="s">
        <v>577</v>
      </c>
      <c r="B105" s="109"/>
      <c r="C105" s="109"/>
      <c r="D105" s="109"/>
      <c r="E105" s="110"/>
      <c r="F105" s="110">
        <f>F102+F103+F104</f>
        <v>6571267</v>
      </c>
      <c r="G105" s="110"/>
      <c r="H105" s="110">
        <f>H102+H103+H104</f>
        <v>49149937</v>
      </c>
      <c r="I105" s="110"/>
      <c r="J105" s="110">
        <f>J102+J103+J104</f>
        <v>0</v>
      </c>
      <c r="K105" s="28"/>
      <c r="L105" s="110">
        <f>+INT(H105+J105+F105)</f>
        <v>55721204</v>
      </c>
      <c r="M105" s="110"/>
      <c r="N105" s="381"/>
      <c r="O105" s="65"/>
      <c r="P105" s="54"/>
      <c r="Q105" s="53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8"/>
      <c r="AP105" s="108"/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8"/>
      <c r="BF105" s="108"/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8"/>
      <c r="BV105" s="108"/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8"/>
      <c r="CL105" s="108"/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8"/>
      <c r="DB105" s="108"/>
      <c r="DC105" s="108"/>
      <c r="DD105" s="108"/>
      <c r="DE105" s="108"/>
      <c r="DF105" s="108"/>
      <c r="DG105" s="108"/>
      <c r="DH105" s="108"/>
      <c r="DI105" s="108"/>
      <c r="DJ105" s="108"/>
      <c r="DK105" s="108"/>
      <c r="DL105" s="108"/>
      <c r="DM105" s="108"/>
      <c r="DN105" s="108"/>
      <c r="DO105" s="108"/>
      <c r="DP105" s="108"/>
      <c r="DQ105" s="108"/>
      <c r="DR105" s="108"/>
      <c r="DS105" s="108"/>
      <c r="DT105" s="108"/>
      <c r="DU105" s="108"/>
      <c r="DV105" s="108"/>
      <c r="DW105" s="108"/>
      <c r="DX105" s="108"/>
      <c r="DY105" s="108"/>
      <c r="DZ105" s="108"/>
      <c r="EA105" s="108"/>
      <c r="EB105" s="108"/>
      <c r="EC105" s="108"/>
      <c r="ED105" s="108"/>
      <c r="EE105" s="108"/>
      <c r="EF105" s="108"/>
      <c r="EG105" s="108"/>
      <c r="EH105" s="108"/>
      <c r="EI105" s="108"/>
      <c r="EJ105" s="108"/>
      <c r="EK105" s="108"/>
      <c r="EL105" s="108"/>
      <c r="EM105" s="108"/>
      <c r="EN105" s="108"/>
      <c r="EO105" s="108"/>
      <c r="EP105" s="108"/>
      <c r="EQ105" s="108"/>
      <c r="ER105" s="108"/>
      <c r="ES105" s="108"/>
      <c r="ET105" s="108"/>
      <c r="EU105" s="108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  <c r="FH105" s="108"/>
      <c r="FI105" s="108"/>
      <c r="FJ105" s="108"/>
      <c r="FK105" s="108"/>
      <c r="FL105" s="108"/>
      <c r="FM105" s="108"/>
      <c r="FN105" s="108"/>
      <c r="FO105" s="108"/>
      <c r="FP105" s="108"/>
      <c r="FQ105" s="108"/>
      <c r="FR105" s="108"/>
      <c r="FS105" s="108"/>
      <c r="FT105" s="108"/>
      <c r="FU105" s="108"/>
      <c r="FV105" s="108"/>
      <c r="FW105" s="108"/>
      <c r="FX105" s="108"/>
      <c r="FY105" s="108"/>
      <c r="FZ105" s="108"/>
      <c r="GA105" s="108"/>
      <c r="GB105" s="108"/>
      <c r="GC105" s="108"/>
      <c r="GD105" s="108"/>
      <c r="GE105" s="108"/>
      <c r="GF105" s="108"/>
      <c r="GG105" s="108"/>
      <c r="GH105" s="108"/>
      <c r="GI105" s="108"/>
      <c r="GJ105" s="108"/>
      <c r="GK105" s="108"/>
      <c r="GL105" s="108"/>
      <c r="GM105" s="108"/>
      <c r="GN105" s="108"/>
      <c r="GO105" s="108"/>
      <c r="GP105" s="108"/>
      <c r="GQ105" s="108"/>
      <c r="GR105" s="108"/>
      <c r="GS105" s="108"/>
      <c r="GT105" s="108"/>
      <c r="GU105" s="108"/>
      <c r="GV105" s="108"/>
      <c r="GW105" s="108"/>
      <c r="GX105" s="108"/>
      <c r="GY105" s="108"/>
      <c r="GZ105" s="108"/>
      <c r="HA105" s="108"/>
      <c r="HB105" s="108"/>
      <c r="HC105" s="108"/>
      <c r="HD105" s="108"/>
      <c r="HE105" s="108"/>
      <c r="HF105" s="108"/>
      <c r="HG105" s="108"/>
      <c r="HH105" s="108"/>
      <c r="HI105" s="108"/>
      <c r="HJ105" s="108"/>
      <c r="HK105" s="108"/>
      <c r="HL105" s="108"/>
      <c r="HM105" s="108"/>
      <c r="HN105" s="108"/>
      <c r="HO105" s="108"/>
      <c r="HP105" s="108"/>
      <c r="HQ105" s="108"/>
      <c r="HR105" s="108"/>
      <c r="HS105" s="108"/>
      <c r="HT105" s="108"/>
      <c r="HU105" s="108"/>
      <c r="HV105" s="108"/>
      <c r="HW105" s="108"/>
      <c r="HX105" s="108"/>
      <c r="HY105" s="108"/>
      <c r="HZ105" s="108"/>
      <c r="IA105" s="108"/>
      <c r="IB105" s="108"/>
      <c r="IC105" s="108"/>
      <c r="ID105" s="108"/>
      <c r="IE105" s="108"/>
      <c r="IF105" s="108"/>
      <c r="IG105" s="108"/>
      <c r="IH105" s="108"/>
      <c r="II105" s="108"/>
      <c r="IJ105" s="108"/>
      <c r="IK105" s="108"/>
      <c r="IL105" s="108"/>
      <c r="IM105" s="108"/>
      <c r="IN105" s="108"/>
      <c r="IO105" s="108"/>
      <c r="IP105" s="108"/>
      <c r="IQ105" s="108"/>
      <c r="IR105" s="108"/>
      <c r="IS105" s="108"/>
      <c r="IT105" s="108"/>
      <c r="IU105" s="108"/>
      <c r="IV105" s="108"/>
      <c r="IW105" s="108"/>
      <c r="IX105" s="108"/>
      <c r="IY105" s="108"/>
      <c r="IZ105" s="108"/>
    </row>
    <row r="106" spans="1:260" s="115" customFormat="1" ht="20.100000000000001" hidden="1" customHeight="1">
      <c r="A106" s="109"/>
      <c r="B106" s="109"/>
      <c r="C106" s="109"/>
      <c r="D106" s="109"/>
      <c r="E106" s="110"/>
      <c r="F106" s="110"/>
      <c r="G106" s="110"/>
      <c r="H106" s="110"/>
      <c r="I106" s="110"/>
      <c r="J106" s="110"/>
      <c r="K106" s="28"/>
      <c r="L106" s="110"/>
      <c r="M106" s="110"/>
      <c r="N106" s="381"/>
      <c r="O106" s="65"/>
      <c r="P106" s="54"/>
      <c r="Q106" s="53"/>
      <c r="R106" s="108"/>
      <c r="S106" s="108"/>
      <c r="T106" s="108"/>
      <c r="U106" s="108"/>
      <c r="V106" s="108"/>
      <c r="W106" s="108"/>
      <c r="X106" s="108"/>
      <c r="Y106" s="108"/>
      <c r="Z106" s="108"/>
      <c r="AA106" s="108"/>
      <c r="AB106" s="108"/>
      <c r="AC106" s="108"/>
      <c r="AD106" s="108"/>
      <c r="AE106" s="108"/>
      <c r="AF106" s="108"/>
      <c r="AG106" s="108"/>
      <c r="AH106" s="108"/>
      <c r="AI106" s="108"/>
      <c r="AJ106" s="108"/>
      <c r="AK106" s="108"/>
      <c r="AL106" s="108"/>
      <c r="AM106" s="108"/>
      <c r="AN106" s="108"/>
      <c r="AO106" s="108"/>
      <c r="AP106" s="108"/>
      <c r="AQ106" s="108"/>
      <c r="AR106" s="108"/>
      <c r="AS106" s="108"/>
      <c r="AT106" s="108"/>
      <c r="AU106" s="108"/>
      <c r="AV106" s="108"/>
      <c r="AW106" s="108"/>
      <c r="AX106" s="108"/>
      <c r="AY106" s="108"/>
      <c r="AZ106" s="108"/>
      <c r="BA106" s="108"/>
      <c r="BB106" s="108"/>
      <c r="BC106" s="108"/>
      <c r="BD106" s="108"/>
      <c r="BE106" s="108"/>
      <c r="BF106" s="108"/>
      <c r="BG106" s="108"/>
      <c r="BH106" s="108"/>
      <c r="BI106" s="108"/>
      <c r="BJ106" s="108"/>
      <c r="BK106" s="108"/>
      <c r="BL106" s="108"/>
      <c r="BM106" s="108"/>
      <c r="BN106" s="108"/>
      <c r="BO106" s="108"/>
      <c r="BP106" s="108"/>
      <c r="BQ106" s="108"/>
      <c r="BR106" s="108"/>
      <c r="BS106" s="108"/>
      <c r="BT106" s="108"/>
      <c r="BU106" s="108"/>
      <c r="BV106" s="108"/>
      <c r="BW106" s="108"/>
      <c r="BX106" s="108"/>
      <c r="BY106" s="108"/>
      <c r="BZ106" s="108"/>
      <c r="CA106" s="108"/>
      <c r="CB106" s="108"/>
      <c r="CC106" s="108"/>
      <c r="CD106" s="108"/>
      <c r="CE106" s="108"/>
      <c r="CF106" s="108"/>
      <c r="CG106" s="108"/>
      <c r="CH106" s="108"/>
      <c r="CI106" s="108"/>
      <c r="CJ106" s="108"/>
      <c r="CK106" s="108"/>
      <c r="CL106" s="108"/>
      <c r="CM106" s="108"/>
      <c r="CN106" s="108"/>
      <c r="CO106" s="108"/>
      <c r="CP106" s="108"/>
      <c r="CQ106" s="108"/>
      <c r="CR106" s="108"/>
      <c r="CS106" s="108"/>
      <c r="CT106" s="108"/>
      <c r="CU106" s="108"/>
      <c r="CV106" s="108"/>
      <c r="CW106" s="108"/>
      <c r="CX106" s="108"/>
      <c r="CY106" s="108"/>
      <c r="CZ106" s="108"/>
      <c r="DA106" s="108"/>
      <c r="DB106" s="108"/>
      <c r="DC106" s="108"/>
      <c r="DD106" s="108"/>
      <c r="DE106" s="108"/>
      <c r="DF106" s="108"/>
      <c r="DG106" s="108"/>
      <c r="DH106" s="108"/>
      <c r="DI106" s="108"/>
      <c r="DJ106" s="108"/>
      <c r="DK106" s="108"/>
      <c r="DL106" s="108"/>
      <c r="DM106" s="108"/>
      <c r="DN106" s="108"/>
      <c r="DO106" s="108"/>
      <c r="DP106" s="108"/>
      <c r="DQ106" s="108"/>
      <c r="DR106" s="108"/>
      <c r="DS106" s="108"/>
      <c r="DT106" s="108"/>
      <c r="DU106" s="108"/>
      <c r="DV106" s="108"/>
      <c r="DW106" s="108"/>
      <c r="DX106" s="108"/>
      <c r="DY106" s="108"/>
      <c r="DZ106" s="108"/>
      <c r="EA106" s="108"/>
      <c r="EB106" s="108"/>
      <c r="EC106" s="108"/>
      <c r="ED106" s="108"/>
      <c r="EE106" s="108"/>
      <c r="EF106" s="108"/>
      <c r="EG106" s="108"/>
      <c r="EH106" s="108"/>
      <c r="EI106" s="108"/>
      <c r="EJ106" s="108"/>
      <c r="EK106" s="108"/>
      <c r="EL106" s="108"/>
      <c r="EM106" s="108"/>
      <c r="EN106" s="108"/>
      <c r="EO106" s="108"/>
      <c r="EP106" s="108"/>
      <c r="EQ106" s="108"/>
      <c r="ER106" s="108"/>
      <c r="ES106" s="108"/>
      <c r="ET106" s="108"/>
      <c r="EU106" s="108"/>
      <c r="EV106" s="108"/>
      <c r="EW106" s="108"/>
      <c r="EX106" s="108"/>
      <c r="EY106" s="108"/>
      <c r="EZ106" s="108"/>
      <c r="FA106" s="108"/>
      <c r="FB106" s="108"/>
      <c r="FC106" s="108"/>
      <c r="FD106" s="108"/>
      <c r="FE106" s="108"/>
      <c r="FF106" s="108"/>
      <c r="FG106" s="108"/>
      <c r="FH106" s="108"/>
      <c r="FI106" s="108"/>
      <c r="FJ106" s="108"/>
      <c r="FK106" s="108"/>
      <c r="FL106" s="108"/>
      <c r="FM106" s="108"/>
      <c r="FN106" s="108"/>
      <c r="FO106" s="108"/>
      <c r="FP106" s="108"/>
      <c r="FQ106" s="108"/>
      <c r="FR106" s="108"/>
      <c r="FS106" s="108"/>
      <c r="FT106" s="108"/>
      <c r="FU106" s="108"/>
      <c r="FV106" s="108"/>
      <c r="FW106" s="108"/>
      <c r="FX106" s="108"/>
      <c r="FY106" s="108"/>
      <c r="FZ106" s="108"/>
      <c r="GA106" s="108"/>
      <c r="GB106" s="108"/>
      <c r="GC106" s="108"/>
      <c r="GD106" s="108"/>
      <c r="GE106" s="108"/>
      <c r="GF106" s="108"/>
      <c r="GG106" s="108"/>
      <c r="GH106" s="108"/>
      <c r="GI106" s="108"/>
      <c r="GJ106" s="108"/>
      <c r="GK106" s="108"/>
      <c r="GL106" s="108"/>
      <c r="GM106" s="108"/>
      <c r="GN106" s="108"/>
      <c r="GO106" s="108"/>
      <c r="GP106" s="108"/>
      <c r="GQ106" s="108"/>
      <c r="GR106" s="108"/>
      <c r="GS106" s="108"/>
      <c r="GT106" s="108"/>
      <c r="GU106" s="108"/>
      <c r="GV106" s="108"/>
      <c r="GW106" s="108"/>
      <c r="GX106" s="108"/>
      <c r="GY106" s="108"/>
      <c r="GZ106" s="108"/>
      <c r="HA106" s="108"/>
      <c r="HB106" s="108"/>
      <c r="HC106" s="108"/>
      <c r="HD106" s="108"/>
      <c r="HE106" s="108"/>
      <c r="HF106" s="108"/>
      <c r="HG106" s="108"/>
      <c r="HH106" s="108"/>
      <c r="HI106" s="108"/>
      <c r="HJ106" s="108"/>
      <c r="HK106" s="108"/>
      <c r="HL106" s="108"/>
      <c r="HM106" s="108"/>
      <c r="HN106" s="108"/>
      <c r="HO106" s="108"/>
      <c r="HP106" s="108"/>
      <c r="HQ106" s="108"/>
      <c r="HR106" s="108"/>
      <c r="HS106" s="108"/>
      <c r="HT106" s="108"/>
      <c r="HU106" s="108"/>
      <c r="HV106" s="108"/>
      <c r="HW106" s="108"/>
      <c r="HX106" s="108"/>
      <c r="HY106" s="108"/>
      <c r="HZ106" s="108"/>
      <c r="IA106" s="108"/>
      <c r="IB106" s="108"/>
      <c r="IC106" s="108"/>
      <c r="ID106" s="108"/>
      <c r="IE106" s="108"/>
      <c r="IF106" s="108"/>
      <c r="IG106" s="108"/>
      <c r="IH106" s="108"/>
      <c r="II106" s="108"/>
      <c r="IJ106" s="108"/>
      <c r="IK106" s="108"/>
      <c r="IL106" s="108"/>
      <c r="IM106" s="108"/>
      <c r="IN106" s="108"/>
      <c r="IO106" s="108"/>
      <c r="IP106" s="108"/>
      <c r="IQ106" s="108"/>
      <c r="IR106" s="108"/>
      <c r="IS106" s="108"/>
      <c r="IT106" s="108"/>
      <c r="IU106" s="108"/>
      <c r="IV106" s="108"/>
      <c r="IW106" s="108"/>
      <c r="IX106" s="108"/>
      <c r="IY106" s="108"/>
      <c r="IZ106" s="108"/>
    </row>
    <row r="107" spans="1:260" s="108" customFormat="1" ht="20.100000000000001" hidden="1" customHeight="1">
      <c r="A107" s="25" t="s">
        <v>578</v>
      </c>
      <c r="B107" s="27"/>
      <c r="C107" s="27"/>
      <c r="D107" s="27"/>
      <c r="E107" s="26"/>
      <c r="F107" s="26"/>
      <c r="G107" s="26"/>
      <c r="H107" s="110">
        <f>H111</f>
        <v>1147466</v>
      </c>
      <c r="I107" s="110"/>
      <c r="J107" s="110"/>
      <c r="K107" s="114"/>
      <c r="L107" s="116">
        <f>L111</f>
        <v>1147466</v>
      </c>
      <c r="M107" s="26"/>
      <c r="N107" s="382"/>
      <c r="O107" s="65"/>
      <c r="P107" s="54"/>
      <c r="Q107" s="53"/>
    </row>
    <row r="108" spans="1:260" s="115" customFormat="1" ht="20.100000000000001" hidden="1" customHeight="1">
      <c r="A108" s="27" t="s">
        <v>579</v>
      </c>
      <c r="B108" s="27"/>
      <c r="C108" s="27">
        <v>7</v>
      </c>
      <c r="D108" s="27" t="s">
        <v>302</v>
      </c>
      <c r="E108" s="26">
        <v>0</v>
      </c>
      <c r="F108" s="26"/>
      <c r="G108" s="26">
        <v>69201</v>
      </c>
      <c r="H108" s="26">
        <f>INT(C108*G108)</f>
        <v>484407</v>
      </c>
      <c r="I108" s="26">
        <v>0</v>
      </c>
      <c r="J108" s="26"/>
      <c r="K108" s="28">
        <f>E108+G108+I108</f>
        <v>69201</v>
      </c>
      <c r="L108" s="26">
        <f>+INT(F108+H108+J108)</f>
        <v>484407</v>
      </c>
      <c r="M108" s="53" t="s">
        <v>30</v>
      </c>
      <c r="N108" s="54"/>
      <c r="O108" s="65">
        <f t="shared" ref="O108:O110" si="12">ROUND(L108/$K$6,4)</f>
        <v>1.9E-3</v>
      </c>
      <c r="P108" s="54"/>
      <c r="Q108" s="53"/>
      <c r="R108" s="107"/>
      <c r="S108" s="108"/>
      <c r="T108" s="108"/>
      <c r="U108" s="108"/>
      <c r="V108" s="108"/>
      <c r="W108" s="108"/>
      <c r="X108" s="108"/>
      <c r="Y108" s="108"/>
      <c r="Z108" s="108"/>
      <c r="AA108" s="108"/>
      <c r="AB108" s="108"/>
      <c r="AC108" s="108"/>
      <c r="AD108" s="108"/>
      <c r="AE108" s="108"/>
      <c r="AF108" s="108"/>
      <c r="AG108" s="108"/>
      <c r="AH108" s="108"/>
      <c r="AI108" s="108"/>
      <c r="AJ108" s="108"/>
      <c r="AK108" s="108"/>
      <c r="AL108" s="108"/>
      <c r="AM108" s="108"/>
      <c r="AN108" s="108"/>
      <c r="AO108" s="108"/>
      <c r="AP108" s="108"/>
      <c r="AQ108" s="108"/>
      <c r="AR108" s="108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  <c r="BF108" s="108"/>
      <c r="BG108" s="108"/>
      <c r="BH108" s="108"/>
      <c r="BI108" s="108"/>
      <c r="BJ108" s="108"/>
      <c r="BK108" s="108"/>
      <c r="BL108" s="108"/>
      <c r="BM108" s="108"/>
      <c r="BN108" s="108"/>
      <c r="BO108" s="108"/>
      <c r="BP108" s="108"/>
      <c r="BQ108" s="108"/>
      <c r="BR108" s="108"/>
      <c r="BS108" s="108"/>
      <c r="BT108" s="108"/>
      <c r="BU108" s="108"/>
      <c r="BV108" s="108"/>
      <c r="BW108" s="108"/>
      <c r="BX108" s="108"/>
      <c r="BY108" s="108"/>
      <c r="BZ108" s="108"/>
      <c r="CA108" s="108"/>
      <c r="CB108" s="108"/>
      <c r="CC108" s="108"/>
      <c r="CD108" s="108"/>
      <c r="CE108" s="108"/>
      <c r="CF108" s="108"/>
      <c r="CG108" s="108"/>
      <c r="CH108" s="108"/>
      <c r="CI108" s="108"/>
      <c r="CJ108" s="108"/>
      <c r="CK108" s="108"/>
      <c r="CL108" s="108"/>
      <c r="CM108" s="108"/>
      <c r="CN108" s="108"/>
      <c r="CO108" s="108"/>
      <c r="CP108" s="108"/>
      <c r="CQ108" s="108"/>
      <c r="CR108" s="108"/>
      <c r="CS108" s="108"/>
      <c r="CT108" s="108"/>
      <c r="CU108" s="108"/>
      <c r="CV108" s="108"/>
      <c r="CW108" s="108"/>
      <c r="CX108" s="108"/>
      <c r="CY108" s="108"/>
      <c r="CZ108" s="108"/>
      <c r="DA108" s="108"/>
      <c r="DB108" s="108"/>
      <c r="DC108" s="108"/>
      <c r="DD108" s="108"/>
      <c r="DE108" s="108"/>
      <c r="DF108" s="108"/>
      <c r="DG108" s="108"/>
      <c r="DH108" s="108"/>
      <c r="DI108" s="108"/>
      <c r="DJ108" s="108"/>
      <c r="DK108" s="108"/>
      <c r="DL108" s="108"/>
      <c r="DM108" s="108"/>
      <c r="DN108" s="108"/>
      <c r="DO108" s="108"/>
      <c r="DP108" s="108"/>
      <c r="DQ108" s="108"/>
      <c r="DR108" s="108"/>
      <c r="DS108" s="108"/>
      <c r="DT108" s="108"/>
      <c r="DU108" s="108"/>
      <c r="DV108" s="108"/>
      <c r="DW108" s="108"/>
      <c r="DX108" s="108"/>
      <c r="DY108" s="108"/>
      <c r="DZ108" s="108"/>
      <c r="EA108" s="108"/>
      <c r="EB108" s="108"/>
      <c r="EC108" s="108"/>
      <c r="ED108" s="108"/>
      <c r="EE108" s="108"/>
      <c r="EF108" s="108"/>
      <c r="EG108" s="108"/>
      <c r="EH108" s="108"/>
      <c r="EI108" s="108"/>
      <c r="EJ108" s="108"/>
      <c r="EK108" s="108"/>
      <c r="EL108" s="108"/>
      <c r="EM108" s="108"/>
      <c r="EN108" s="108"/>
      <c r="EO108" s="108"/>
      <c r="EP108" s="108"/>
      <c r="EQ108" s="108"/>
      <c r="ER108" s="108"/>
      <c r="ES108" s="108"/>
      <c r="ET108" s="108"/>
      <c r="EU108" s="108"/>
      <c r="EV108" s="108"/>
      <c r="EW108" s="108"/>
      <c r="EX108" s="108"/>
      <c r="EY108" s="108"/>
      <c r="EZ108" s="108"/>
      <c r="FA108" s="108"/>
      <c r="FB108" s="108"/>
      <c r="FC108" s="108"/>
      <c r="FD108" s="108"/>
      <c r="FE108" s="108"/>
      <c r="FF108" s="108"/>
      <c r="FG108" s="108"/>
      <c r="FH108" s="108"/>
      <c r="FI108" s="108"/>
      <c r="FJ108" s="108"/>
      <c r="FK108" s="108"/>
      <c r="FL108" s="108"/>
      <c r="FM108" s="108"/>
      <c r="FN108" s="108"/>
      <c r="FO108" s="108"/>
      <c r="FP108" s="108"/>
      <c r="FQ108" s="108"/>
      <c r="FR108" s="108"/>
      <c r="FS108" s="108"/>
      <c r="FT108" s="108"/>
      <c r="FU108" s="108"/>
      <c r="FV108" s="108"/>
      <c r="FW108" s="108"/>
      <c r="FX108" s="108"/>
      <c r="FY108" s="108"/>
      <c r="FZ108" s="108"/>
      <c r="GA108" s="108"/>
      <c r="GB108" s="108"/>
      <c r="GC108" s="108"/>
      <c r="GD108" s="108"/>
      <c r="GE108" s="108"/>
      <c r="GF108" s="108"/>
      <c r="GG108" s="108"/>
      <c r="GH108" s="108"/>
      <c r="GI108" s="108"/>
      <c r="GJ108" s="108"/>
      <c r="GK108" s="108"/>
      <c r="GL108" s="108"/>
      <c r="GM108" s="108"/>
      <c r="GN108" s="108"/>
      <c r="GO108" s="108"/>
      <c r="GP108" s="108"/>
      <c r="GQ108" s="108"/>
      <c r="GR108" s="108"/>
      <c r="GS108" s="108"/>
      <c r="GT108" s="108"/>
      <c r="GU108" s="108"/>
      <c r="GV108" s="108"/>
      <c r="GW108" s="108"/>
      <c r="GX108" s="108"/>
      <c r="GY108" s="108"/>
      <c r="GZ108" s="108"/>
      <c r="HA108" s="108"/>
      <c r="HB108" s="108"/>
      <c r="HC108" s="108"/>
      <c r="HD108" s="108"/>
      <c r="HE108" s="108"/>
      <c r="HF108" s="108"/>
      <c r="HG108" s="108"/>
      <c r="HH108" s="108"/>
      <c r="HI108" s="108"/>
      <c r="HJ108" s="108"/>
      <c r="HK108" s="108"/>
      <c r="HL108" s="108"/>
      <c r="HM108" s="108"/>
      <c r="HN108" s="108"/>
      <c r="HO108" s="108"/>
      <c r="HP108" s="108"/>
      <c r="HQ108" s="108"/>
      <c r="HR108" s="108"/>
      <c r="HS108" s="108"/>
      <c r="HT108" s="108"/>
      <c r="HU108" s="108"/>
      <c r="HV108" s="108"/>
      <c r="HW108" s="108"/>
      <c r="HX108" s="108"/>
      <c r="HY108" s="108"/>
      <c r="HZ108" s="108"/>
      <c r="IA108" s="108"/>
      <c r="IB108" s="108"/>
      <c r="IC108" s="108"/>
      <c r="ID108" s="108"/>
      <c r="IE108" s="108"/>
      <c r="IF108" s="108"/>
      <c r="IG108" s="108"/>
      <c r="IH108" s="108"/>
      <c r="II108" s="108"/>
      <c r="IJ108" s="108"/>
      <c r="IK108" s="108"/>
      <c r="IL108" s="108"/>
      <c r="IM108" s="108"/>
      <c r="IN108" s="108"/>
      <c r="IO108" s="108"/>
      <c r="IP108" s="108"/>
      <c r="IQ108" s="108"/>
      <c r="IR108" s="108"/>
      <c r="IS108" s="108"/>
      <c r="IT108" s="108"/>
      <c r="IU108" s="108"/>
      <c r="IV108" s="108"/>
      <c r="IW108" s="108"/>
      <c r="IX108" s="108"/>
      <c r="IY108" s="108"/>
      <c r="IZ108" s="108"/>
    </row>
    <row r="109" spans="1:260" s="108" customFormat="1" ht="20.100000000000001" hidden="1" customHeight="1">
      <c r="A109" s="27" t="s">
        <v>580</v>
      </c>
      <c r="B109" s="27"/>
      <c r="C109" s="27">
        <v>5</v>
      </c>
      <c r="D109" s="27" t="s">
        <v>581</v>
      </c>
      <c r="E109" s="26">
        <v>0</v>
      </c>
      <c r="F109" s="26"/>
      <c r="G109" s="26">
        <v>55787</v>
      </c>
      <c r="H109" s="26">
        <f>INT(C109*G109)</f>
        <v>278935</v>
      </c>
      <c r="I109" s="26">
        <v>0</v>
      </c>
      <c r="J109" s="26"/>
      <c r="K109" s="28">
        <f>E109+G109+I109</f>
        <v>55787</v>
      </c>
      <c r="L109" s="26">
        <f>+INT(F109+H109+J109)</f>
        <v>278935</v>
      </c>
      <c r="M109" s="53" t="s">
        <v>30</v>
      </c>
      <c r="N109" s="54"/>
      <c r="O109" s="65">
        <f t="shared" si="12"/>
        <v>1.1000000000000001E-3</v>
      </c>
      <c r="P109" s="54"/>
      <c r="Q109" s="53"/>
      <c r="R109" s="107"/>
    </row>
    <row r="110" spans="1:260" s="108" customFormat="1" ht="20.100000000000001" hidden="1" customHeight="1">
      <c r="A110" s="27" t="s">
        <v>77</v>
      </c>
      <c r="B110" s="27"/>
      <c r="C110" s="27">
        <v>4</v>
      </c>
      <c r="D110" s="27" t="s">
        <v>523</v>
      </c>
      <c r="E110" s="26">
        <v>0</v>
      </c>
      <c r="F110" s="26"/>
      <c r="G110" s="26">
        <v>96031</v>
      </c>
      <c r="H110" s="26">
        <f>INT(C110*G110)</f>
        <v>384124</v>
      </c>
      <c r="I110" s="26">
        <v>0</v>
      </c>
      <c r="J110" s="26"/>
      <c r="K110" s="28">
        <f>E110+G110+I110</f>
        <v>96031</v>
      </c>
      <c r="L110" s="26">
        <f>+INT(F110+H110+J110)</f>
        <v>384124</v>
      </c>
      <c r="M110" s="53" t="s">
        <v>30</v>
      </c>
      <c r="N110" s="54"/>
      <c r="O110" s="65">
        <f t="shared" si="12"/>
        <v>1.5E-3</v>
      </c>
      <c r="P110" s="54"/>
      <c r="Q110" s="53"/>
      <c r="R110" s="107"/>
    </row>
    <row r="111" spans="1:260" s="108" customFormat="1" ht="20.100000000000001" hidden="1" customHeight="1">
      <c r="A111" s="109" t="s">
        <v>524</v>
      </c>
      <c r="B111" s="109"/>
      <c r="C111" s="109"/>
      <c r="D111" s="109"/>
      <c r="E111" s="110"/>
      <c r="F111" s="110"/>
      <c r="G111" s="110"/>
      <c r="H111" s="110">
        <f>H108+H109+H110</f>
        <v>1147466</v>
      </c>
      <c r="I111" s="110"/>
      <c r="J111" s="110"/>
      <c r="K111" s="28"/>
      <c r="L111" s="110">
        <f>+INT(H111+J111+F111)</f>
        <v>1147466</v>
      </c>
      <c r="M111" s="110"/>
      <c r="N111" s="381"/>
      <c r="O111" s="65"/>
      <c r="P111" s="54"/>
      <c r="Q111" s="53"/>
    </row>
    <row r="112" spans="1:260" s="108" customFormat="1" ht="20.100000000000001" hidden="1" customHeight="1">
      <c r="A112" s="109"/>
      <c r="B112" s="109"/>
      <c r="C112" s="109"/>
      <c r="D112" s="109"/>
      <c r="E112" s="110"/>
      <c r="F112" s="110"/>
      <c r="G112" s="110"/>
      <c r="H112" s="110"/>
      <c r="I112" s="110"/>
      <c r="J112" s="110"/>
      <c r="K112" s="28"/>
      <c r="L112" s="110"/>
      <c r="M112" s="110"/>
      <c r="N112" s="381"/>
      <c r="O112" s="65"/>
      <c r="P112" s="54"/>
      <c r="Q112" s="53"/>
    </row>
    <row r="113" spans="1:260" s="115" customFormat="1" ht="20.100000000000001" hidden="1" customHeight="1">
      <c r="A113" s="25" t="s">
        <v>582</v>
      </c>
      <c r="B113" s="27"/>
      <c r="C113" s="27">
        <v>1</v>
      </c>
      <c r="D113" s="121" t="s">
        <v>374</v>
      </c>
      <c r="E113" s="36">
        <v>0</v>
      </c>
      <c r="F113" s="36"/>
      <c r="G113" s="36">
        <v>116698</v>
      </c>
      <c r="H113" s="36">
        <f>INT(C113*G113)</f>
        <v>116698</v>
      </c>
      <c r="I113" s="36">
        <v>0</v>
      </c>
      <c r="J113" s="37"/>
      <c r="K113" s="28">
        <f>E113+G113+I113</f>
        <v>116698</v>
      </c>
      <c r="L113" s="26">
        <f>+INT(F113+H113+J113)</f>
        <v>116698</v>
      </c>
      <c r="M113" s="53" t="s">
        <v>30</v>
      </c>
      <c r="N113" s="54"/>
      <c r="O113" s="65">
        <f>ROUND(L113/$K$6,4)</f>
        <v>5.0000000000000001E-4</v>
      </c>
      <c r="P113" s="54"/>
      <c r="Q113" s="53"/>
      <c r="R113" s="107"/>
      <c r="S113" s="108"/>
      <c r="T113" s="108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  <c r="CK113" s="108"/>
      <c r="CL113" s="108"/>
      <c r="CM113" s="108"/>
      <c r="CN113" s="108"/>
      <c r="CO113" s="108"/>
      <c r="CP113" s="108"/>
      <c r="CQ113" s="108"/>
      <c r="CR113" s="108"/>
      <c r="CS113" s="108"/>
      <c r="CT113" s="108"/>
      <c r="CU113" s="108"/>
      <c r="CV113" s="108"/>
      <c r="CW113" s="108"/>
      <c r="CX113" s="108"/>
      <c r="CY113" s="108"/>
      <c r="CZ113" s="108"/>
      <c r="DA113" s="108"/>
      <c r="DB113" s="108"/>
      <c r="DC113" s="108"/>
      <c r="DD113" s="108"/>
      <c r="DE113" s="108"/>
      <c r="DF113" s="108"/>
      <c r="DG113" s="108"/>
      <c r="DH113" s="108"/>
      <c r="DI113" s="108"/>
      <c r="DJ113" s="108"/>
      <c r="DK113" s="108"/>
      <c r="DL113" s="108"/>
      <c r="DM113" s="108"/>
      <c r="DN113" s="108"/>
      <c r="DO113" s="108"/>
      <c r="DP113" s="108"/>
      <c r="DQ113" s="108"/>
      <c r="DR113" s="108"/>
      <c r="DS113" s="108"/>
      <c r="DT113" s="108"/>
      <c r="DU113" s="108"/>
      <c r="DV113" s="108"/>
      <c r="DW113" s="108"/>
      <c r="DX113" s="108"/>
      <c r="DY113" s="108"/>
      <c r="DZ113" s="108"/>
      <c r="EA113" s="108"/>
      <c r="EB113" s="108"/>
      <c r="EC113" s="108"/>
      <c r="ED113" s="108"/>
      <c r="EE113" s="108"/>
      <c r="EF113" s="108"/>
      <c r="EG113" s="108"/>
      <c r="EH113" s="108"/>
      <c r="EI113" s="108"/>
      <c r="EJ113" s="108"/>
      <c r="EK113" s="108"/>
      <c r="EL113" s="108"/>
      <c r="EM113" s="108"/>
      <c r="EN113" s="108"/>
      <c r="EO113" s="108"/>
      <c r="EP113" s="108"/>
      <c r="EQ113" s="108"/>
      <c r="ER113" s="108"/>
      <c r="ES113" s="108"/>
      <c r="ET113" s="108"/>
      <c r="EU113" s="108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  <c r="FH113" s="108"/>
      <c r="FI113" s="108"/>
      <c r="FJ113" s="108"/>
      <c r="FK113" s="108"/>
      <c r="FL113" s="108"/>
      <c r="FM113" s="108"/>
      <c r="FN113" s="108"/>
      <c r="FO113" s="108"/>
      <c r="FP113" s="108"/>
      <c r="FQ113" s="108"/>
      <c r="FR113" s="108"/>
      <c r="FS113" s="108"/>
      <c r="FT113" s="108"/>
      <c r="FU113" s="108"/>
      <c r="FV113" s="108"/>
      <c r="FW113" s="108"/>
      <c r="FX113" s="108"/>
      <c r="FY113" s="108"/>
      <c r="FZ113" s="108"/>
      <c r="GA113" s="108"/>
      <c r="GB113" s="108"/>
      <c r="GC113" s="108"/>
      <c r="GD113" s="108"/>
      <c r="GE113" s="108"/>
      <c r="GF113" s="108"/>
      <c r="GG113" s="108"/>
      <c r="GH113" s="108"/>
      <c r="GI113" s="108"/>
      <c r="GJ113" s="108"/>
      <c r="GK113" s="108"/>
      <c r="GL113" s="108"/>
      <c r="GM113" s="108"/>
      <c r="GN113" s="108"/>
      <c r="GO113" s="108"/>
      <c r="GP113" s="108"/>
      <c r="GQ113" s="108"/>
      <c r="GR113" s="108"/>
      <c r="GS113" s="108"/>
      <c r="GT113" s="108"/>
      <c r="GU113" s="108"/>
      <c r="GV113" s="108"/>
      <c r="GW113" s="108"/>
      <c r="GX113" s="108"/>
      <c r="GY113" s="108"/>
      <c r="GZ113" s="108"/>
      <c r="HA113" s="108"/>
      <c r="HB113" s="108"/>
      <c r="HC113" s="108"/>
      <c r="HD113" s="108"/>
      <c r="HE113" s="108"/>
      <c r="HF113" s="108"/>
      <c r="HG113" s="108"/>
      <c r="HH113" s="108"/>
      <c r="HI113" s="108"/>
      <c r="HJ113" s="108"/>
      <c r="HK113" s="108"/>
      <c r="HL113" s="108"/>
      <c r="HM113" s="108"/>
      <c r="HN113" s="108"/>
      <c r="HO113" s="108"/>
      <c r="HP113" s="108"/>
      <c r="HQ113" s="108"/>
      <c r="HR113" s="108"/>
      <c r="HS113" s="108"/>
      <c r="HT113" s="108"/>
      <c r="HU113" s="108"/>
      <c r="HV113" s="108"/>
      <c r="HW113" s="108"/>
      <c r="HX113" s="108"/>
      <c r="HY113" s="108"/>
      <c r="HZ113" s="108"/>
      <c r="IA113" s="108"/>
      <c r="IB113" s="108"/>
      <c r="IC113" s="108"/>
      <c r="ID113" s="108"/>
      <c r="IE113" s="108"/>
      <c r="IF113" s="108"/>
      <c r="IG113" s="108"/>
      <c r="IH113" s="108"/>
      <c r="II113" s="108"/>
      <c r="IJ113" s="108"/>
      <c r="IK113" s="108"/>
      <c r="IL113" s="108"/>
      <c r="IM113" s="108"/>
      <c r="IN113" s="108"/>
      <c r="IO113" s="108"/>
      <c r="IP113" s="108"/>
      <c r="IQ113" s="108"/>
      <c r="IR113" s="108"/>
      <c r="IS113" s="108"/>
      <c r="IT113" s="108"/>
      <c r="IU113" s="108"/>
      <c r="IV113" s="108"/>
      <c r="IW113" s="108"/>
      <c r="IX113" s="108"/>
      <c r="IY113" s="108"/>
      <c r="IZ113" s="108"/>
    </row>
    <row r="114" spans="1:260" s="108" customFormat="1" ht="20.100000000000001" hidden="1" customHeight="1">
      <c r="A114" s="109" t="s">
        <v>309</v>
      </c>
      <c r="B114" s="122" t="s">
        <v>583</v>
      </c>
      <c r="C114" s="109"/>
      <c r="D114" s="109"/>
      <c r="E114" s="110"/>
      <c r="F114" s="110"/>
      <c r="G114" s="110"/>
      <c r="H114" s="110">
        <f>H113</f>
        <v>116698</v>
      </c>
      <c r="I114" s="110"/>
      <c r="J114" s="110"/>
      <c r="K114" s="28"/>
      <c r="L114" s="110">
        <f>+INT(H114+J114+F114)</f>
        <v>116698</v>
      </c>
      <c r="M114" s="110"/>
      <c r="N114" s="381"/>
      <c r="O114" s="65"/>
      <c r="P114" s="54"/>
      <c r="Q114" s="53"/>
    </row>
    <row r="115" spans="1:260" s="108" customFormat="1" ht="20.100000000000001" hidden="1" customHeight="1">
      <c r="A115" s="109"/>
      <c r="B115" s="122"/>
      <c r="C115" s="109"/>
      <c r="D115" s="109"/>
      <c r="E115" s="110"/>
      <c r="F115" s="110"/>
      <c r="G115" s="110"/>
      <c r="H115" s="110"/>
      <c r="I115" s="110"/>
      <c r="J115" s="110"/>
      <c r="K115" s="28"/>
      <c r="L115" s="110"/>
      <c r="M115" s="110"/>
      <c r="N115" s="381"/>
      <c r="O115" s="65"/>
      <c r="P115" s="54"/>
      <c r="Q115" s="53"/>
    </row>
    <row r="116" spans="1:260" s="108" customFormat="1" ht="20.100000000000001" hidden="1" customHeight="1">
      <c r="A116" s="25" t="s">
        <v>584</v>
      </c>
      <c r="B116" s="38"/>
      <c r="C116" s="39">
        <v>1</v>
      </c>
      <c r="D116" s="38" t="s">
        <v>546</v>
      </c>
      <c r="E116" s="40">
        <v>0</v>
      </c>
      <c r="F116" s="41"/>
      <c r="G116" s="40">
        <v>178493</v>
      </c>
      <c r="H116" s="41">
        <f>INT(C116*G116)</f>
        <v>178493</v>
      </c>
      <c r="I116" s="40">
        <v>0</v>
      </c>
      <c r="J116" s="41"/>
      <c r="K116" s="28">
        <f>E116+G116+I116</f>
        <v>178493</v>
      </c>
      <c r="L116" s="41">
        <f>INT(F116+H116+J116)</f>
        <v>178493</v>
      </c>
      <c r="M116" s="53" t="s">
        <v>30</v>
      </c>
      <c r="N116" s="54"/>
      <c r="O116" s="65">
        <f>ROUND(L116/$K$6,4)</f>
        <v>6.9999999999999999E-4</v>
      </c>
      <c r="P116" s="54"/>
      <c r="Q116" s="53"/>
      <c r="R116" s="107"/>
    </row>
    <row r="117" spans="1:260" s="112" customFormat="1" ht="20.100000000000001" hidden="1" customHeight="1">
      <c r="A117" s="123" t="s">
        <v>524</v>
      </c>
      <c r="B117" s="109"/>
      <c r="C117" s="124"/>
      <c r="D117" s="109"/>
      <c r="E117" s="125"/>
      <c r="F117" s="125"/>
      <c r="G117" s="125"/>
      <c r="H117" s="125">
        <f>H116</f>
        <v>178493</v>
      </c>
      <c r="I117" s="125"/>
      <c r="J117" s="125"/>
      <c r="K117" s="28"/>
      <c r="L117" s="125">
        <f>F117+H117+J117</f>
        <v>178493</v>
      </c>
      <c r="M117" s="126"/>
      <c r="N117" s="383"/>
      <c r="O117" s="65"/>
      <c r="P117" s="54"/>
      <c r="Q117" s="53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8"/>
      <c r="CW117" s="78"/>
      <c r="CX117" s="78"/>
      <c r="CY117" s="78"/>
      <c r="CZ117" s="78"/>
      <c r="DA117" s="78"/>
      <c r="DB117" s="78"/>
      <c r="DC117" s="78"/>
      <c r="DD117" s="78"/>
      <c r="DE117" s="78"/>
      <c r="DF117" s="78"/>
      <c r="DG117" s="78"/>
      <c r="DH117" s="78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78"/>
      <c r="EH117" s="78"/>
      <c r="EI117" s="78"/>
      <c r="EJ117" s="78"/>
      <c r="EK117" s="78"/>
      <c r="EL117" s="78"/>
      <c r="EM117" s="78"/>
      <c r="EN117" s="78"/>
      <c r="EO117" s="78"/>
      <c r="EP117" s="78"/>
      <c r="EQ117" s="78"/>
      <c r="ER117" s="78"/>
      <c r="ES117" s="78"/>
      <c r="ET117" s="78"/>
      <c r="EU117" s="78"/>
      <c r="EV117" s="78"/>
      <c r="EW117" s="78"/>
      <c r="EX117" s="78"/>
      <c r="EY117" s="78"/>
      <c r="EZ117" s="78"/>
      <c r="FA117" s="78"/>
      <c r="FB117" s="78"/>
      <c r="FC117" s="78"/>
      <c r="FD117" s="78"/>
      <c r="FE117" s="78"/>
      <c r="FF117" s="78"/>
      <c r="FG117" s="78"/>
      <c r="FH117" s="78"/>
      <c r="FI117" s="78"/>
      <c r="FJ117" s="78"/>
      <c r="FK117" s="78"/>
      <c r="FL117" s="78"/>
      <c r="FM117" s="78"/>
      <c r="FN117" s="78"/>
      <c r="FO117" s="78"/>
      <c r="FP117" s="78"/>
      <c r="FQ117" s="78"/>
      <c r="FR117" s="78"/>
      <c r="FS117" s="78"/>
      <c r="FT117" s="78"/>
      <c r="FU117" s="78"/>
      <c r="FV117" s="78"/>
      <c r="FW117" s="78"/>
      <c r="FX117" s="78"/>
      <c r="FY117" s="78"/>
      <c r="FZ117" s="78"/>
      <c r="GA117" s="78"/>
      <c r="GB117" s="78"/>
      <c r="GC117" s="78"/>
      <c r="GD117" s="78"/>
      <c r="GE117" s="78"/>
      <c r="GF117" s="78"/>
      <c r="GG117" s="78"/>
      <c r="GH117" s="78"/>
      <c r="GI117" s="78"/>
      <c r="GJ117" s="78"/>
      <c r="GK117" s="78"/>
      <c r="GL117" s="78"/>
      <c r="GM117" s="78"/>
      <c r="GN117" s="78"/>
      <c r="GO117" s="78"/>
      <c r="GP117" s="78"/>
      <c r="GQ117" s="78"/>
      <c r="GR117" s="78"/>
      <c r="GS117" s="78"/>
      <c r="GT117" s="78"/>
      <c r="GU117" s="78"/>
      <c r="GV117" s="78"/>
      <c r="GW117" s="78"/>
      <c r="GX117" s="78"/>
      <c r="GY117" s="78"/>
      <c r="GZ117" s="78"/>
      <c r="HA117" s="78"/>
      <c r="HB117" s="78"/>
      <c r="HC117" s="78"/>
      <c r="HD117" s="78"/>
      <c r="HE117" s="78"/>
      <c r="HF117" s="78"/>
      <c r="HG117" s="78"/>
      <c r="HH117" s="78"/>
      <c r="HI117" s="78"/>
      <c r="HJ117" s="78"/>
      <c r="HK117" s="78"/>
      <c r="HL117" s="78"/>
      <c r="HM117" s="78"/>
      <c r="HN117" s="78"/>
      <c r="HO117" s="78"/>
      <c r="HP117" s="78"/>
      <c r="HQ117" s="78"/>
      <c r="HR117" s="78"/>
      <c r="HS117" s="78"/>
      <c r="HT117" s="78"/>
      <c r="HU117" s="78"/>
      <c r="HV117" s="78"/>
      <c r="HW117" s="78"/>
      <c r="HX117" s="78"/>
      <c r="HY117" s="78"/>
      <c r="HZ117" s="78"/>
      <c r="IA117" s="78"/>
      <c r="IB117" s="78"/>
      <c r="IC117" s="78"/>
      <c r="ID117" s="78"/>
      <c r="IE117" s="78"/>
      <c r="IF117" s="78"/>
      <c r="IG117" s="78"/>
      <c r="IH117" s="78"/>
      <c r="II117" s="78"/>
      <c r="IJ117" s="78"/>
      <c r="IK117" s="78"/>
      <c r="IL117" s="78"/>
      <c r="IM117" s="78"/>
      <c r="IN117" s="78"/>
      <c r="IO117" s="78"/>
      <c r="IP117" s="78"/>
      <c r="IQ117" s="78"/>
      <c r="IR117" s="78"/>
      <c r="IS117" s="78"/>
      <c r="IT117" s="78"/>
      <c r="IU117" s="78"/>
      <c r="IV117" s="78"/>
      <c r="IW117" s="78"/>
      <c r="IX117" s="78"/>
      <c r="IY117" s="78"/>
      <c r="IZ117" s="78"/>
    </row>
    <row r="118" spans="1:260" s="112" customFormat="1" ht="20.100000000000001" hidden="1" customHeight="1">
      <c r="A118" s="123"/>
      <c r="B118" s="109"/>
      <c r="C118" s="124"/>
      <c r="D118" s="109"/>
      <c r="E118" s="125"/>
      <c r="F118" s="125"/>
      <c r="G118" s="125"/>
      <c r="H118" s="125"/>
      <c r="I118" s="125"/>
      <c r="J118" s="125"/>
      <c r="K118" s="28"/>
      <c r="L118" s="125"/>
      <c r="M118" s="126"/>
      <c r="N118" s="383"/>
      <c r="O118" s="65"/>
      <c r="P118" s="54"/>
      <c r="Q118" s="53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G118" s="78"/>
      <c r="CH118" s="78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78"/>
      <c r="EU118" s="78"/>
      <c r="EV118" s="78"/>
      <c r="EW118" s="78"/>
      <c r="EX118" s="78"/>
      <c r="EY118" s="78"/>
      <c r="EZ118" s="78"/>
      <c r="FA118" s="78"/>
      <c r="FB118" s="78"/>
      <c r="FC118" s="78"/>
      <c r="FD118" s="78"/>
      <c r="FE118" s="78"/>
      <c r="FF118" s="78"/>
      <c r="FG118" s="78"/>
      <c r="FH118" s="78"/>
      <c r="FI118" s="78"/>
      <c r="FJ118" s="78"/>
      <c r="FK118" s="78"/>
      <c r="FL118" s="78"/>
      <c r="FM118" s="78"/>
      <c r="FN118" s="78"/>
      <c r="FO118" s="78"/>
      <c r="FP118" s="78"/>
      <c r="FQ118" s="78"/>
      <c r="FR118" s="78"/>
      <c r="FS118" s="78"/>
      <c r="FT118" s="78"/>
      <c r="FU118" s="78"/>
      <c r="FV118" s="78"/>
      <c r="FW118" s="78"/>
      <c r="FX118" s="78"/>
      <c r="FY118" s="78"/>
      <c r="FZ118" s="78"/>
      <c r="GA118" s="78"/>
      <c r="GB118" s="78"/>
      <c r="GC118" s="78"/>
      <c r="GD118" s="78"/>
      <c r="GE118" s="78"/>
      <c r="GF118" s="78"/>
      <c r="GG118" s="78"/>
      <c r="GH118" s="78"/>
      <c r="GI118" s="78"/>
      <c r="GJ118" s="78"/>
      <c r="GK118" s="78"/>
      <c r="GL118" s="78"/>
      <c r="GM118" s="78"/>
      <c r="GN118" s="78"/>
      <c r="GO118" s="78"/>
      <c r="GP118" s="78"/>
      <c r="GQ118" s="78"/>
      <c r="GR118" s="78"/>
      <c r="GS118" s="78"/>
      <c r="GT118" s="78"/>
      <c r="GU118" s="78"/>
      <c r="GV118" s="78"/>
      <c r="GW118" s="78"/>
      <c r="GX118" s="78"/>
      <c r="GY118" s="78"/>
      <c r="GZ118" s="78"/>
      <c r="HA118" s="78"/>
      <c r="HB118" s="78"/>
      <c r="HC118" s="78"/>
      <c r="HD118" s="78"/>
      <c r="HE118" s="78"/>
      <c r="HF118" s="78"/>
      <c r="HG118" s="78"/>
      <c r="HH118" s="78"/>
      <c r="HI118" s="78"/>
      <c r="HJ118" s="78"/>
      <c r="HK118" s="78"/>
      <c r="HL118" s="78"/>
      <c r="HM118" s="78"/>
      <c r="HN118" s="78"/>
      <c r="HO118" s="78"/>
      <c r="HP118" s="78"/>
      <c r="HQ118" s="78"/>
      <c r="HR118" s="78"/>
      <c r="HS118" s="78"/>
      <c r="HT118" s="78"/>
      <c r="HU118" s="78"/>
      <c r="HV118" s="78"/>
      <c r="HW118" s="78"/>
      <c r="HX118" s="78"/>
      <c r="HY118" s="78"/>
      <c r="HZ118" s="78"/>
      <c r="IA118" s="78"/>
      <c r="IB118" s="78"/>
      <c r="IC118" s="78"/>
      <c r="ID118" s="78"/>
      <c r="IE118" s="78"/>
      <c r="IF118" s="78"/>
      <c r="IG118" s="78"/>
      <c r="IH118" s="78"/>
      <c r="II118" s="78"/>
      <c r="IJ118" s="78"/>
      <c r="IK118" s="78"/>
      <c r="IL118" s="78"/>
      <c r="IM118" s="78"/>
      <c r="IN118" s="78"/>
      <c r="IO118" s="78"/>
      <c r="IP118" s="78"/>
      <c r="IQ118" s="78"/>
      <c r="IR118" s="78"/>
      <c r="IS118" s="78"/>
      <c r="IT118" s="78"/>
      <c r="IU118" s="78"/>
      <c r="IV118" s="78"/>
      <c r="IW118" s="78"/>
      <c r="IX118" s="78"/>
      <c r="IY118" s="78"/>
      <c r="IZ118" s="78"/>
    </row>
    <row r="119" spans="1:260" s="112" customFormat="1" ht="27" hidden="1" customHeight="1">
      <c r="A119" s="29" t="s">
        <v>585</v>
      </c>
      <c r="B119" s="27"/>
      <c r="C119" s="27"/>
      <c r="D119" s="27"/>
      <c r="E119" s="26"/>
      <c r="F119" s="110">
        <f>F136</f>
        <v>482360</v>
      </c>
      <c r="G119" s="110"/>
      <c r="H119" s="110">
        <f>H136</f>
        <v>493768</v>
      </c>
      <c r="I119" s="110"/>
      <c r="J119" s="110"/>
      <c r="K119" s="114"/>
      <c r="L119" s="116">
        <f>L136</f>
        <v>976128</v>
      </c>
      <c r="M119" s="26"/>
      <c r="N119" s="382"/>
      <c r="O119" s="65"/>
      <c r="P119" s="54"/>
      <c r="Q119" s="53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78"/>
      <c r="EH119" s="78"/>
      <c r="EI119" s="78"/>
      <c r="EJ119" s="78"/>
      <c r="EK119" s="78"/>
      <c r="EL119" s="78"/>
      <c r="EM119" s="78"/>
      <c r="EN119" s="78"/>
      <c r="EO119" s="78"/>
      <c r="EP119" s="78"/>
      <c r="EQ119" s="78"/>
      <c r="ER119" s="78"/>
      <c r="ES119" s="78"/>
      <c r="ET119" s="78"/>
      <c r="EU119" s="78"/>
      <c r="EV119" s="78"/>
      <c r="EW119" s="78"/>
      <c r="EX119" s="78"/>
      <c r="EY119" s="78"/>
      <c r="EZ119" s="78"/>
      <c r="FA119" s="78"/>
      <c r="FB119" s="78"/>
      <c r="FC119" s="78"/>
      <c r="FD119" s="78"/>
      <c r="FE119" s="78"/>
      <c r="FF119" s="78"/>
      <c r="FG119" s="78"/>
      <c r="FH119" s="78"/>
      <c r="FI119" s="78"/>
      <c r="FJ119" s="78"/>
      <c r="FK119" s="78"/>
      <c r="FL119" s="78"/>
      <c r="FM119" s="78"/>
      <c r="FN119" s="78"/>
      <c r="FO119" s="78"/>
      <c r="FP119" s="78"/>
      <c r="FQ119" s="78"/>
      <c r="FR119" s="78"/>
      <c r="FS119" s="78"/>
      <c r="FT119" s="78"/>
      <c r="FU119" s="78"/>
      <c r="FV119" s="78"/>
      <c r="FW119" s="78"/>
      <c r="FX119" s="78"/>
      <c r="FY119" s="78"/>
      <c r="FZ119" s="78"/>
      <c r="GA119" s="78"/>
      <c r="GB119" s="78"/>
      <c r="GC119" s="78"/>
      <c r="GD119" s="78"/>
      <c r="GE119" s="78"/>
      <c r="GF119" s="78"/>
      <c r="GG119" s="78"/>
      <c r="GH119" s="78"/>
      <c r="GI119" s="78"/>
      <c r="GJ119" s="78"/>
      <c r="GK119" s="78"/>
      <c r="GL119" s="78"/>
      <c r="GM119" s="78"/>
      <c r="GN119" s="78"/>
      <c r="GO119" s="78"/>
      <c r="GP119" s="78"/>
      <c r="GQ119" s="78"/>
      <c r="GR119" s="78"/>
      <c r="GS119" s="78"/>
      <c r="GT119" s="78"/>
      <c r="GU119" s="78"/>
      <c r="GV119" s="78"/>
      <c r="GW119" s="78"/>
      <c r="GX119" s="78"/>
      <c r="GY119" s="78"/>
      <c r="GZ119" s="78"/>
      <c r="HA119" s="78"/>
      <c r="HB119" s="78"/>
      <c r="HC119" s="78"/>
      <c r="HD119" s="78"/>
      <c r="HE119" s="78"/>
      <c r="HF119" s="78"/>
      <c r="HG119" s="78"/>
      <c r="HH119" s="78"/>
      <c r="HI119" s="78"/>
      <c r="HJ119" s="78"/>
      <c r="HK119" s="78"/>
      <c r="HL119" s="78"/>
      <c r="HM119" s="78"/>
      <c r="HN119" s="78"/>
      <c r="HO119" s="78"/>
      <c r="HP119" s="78"/>
      <c r="HQ119" s="78"/>
      <c r="HR119" s="78"/>
      <c r="HS119" s="78"/>
      <c r="HT119" s="78"/>
      <c r="HU119" s="78"/>
      <c r="HV119" s="78"/>
      <c r="HW119" s="78"/>
      <c r="HX119" s="78"/>
      <c r="HY119" s="78"/>
      <c r="HZ119" s="78"/>
      <c r="IA119" s="78"/>
      <c r="IB119" s="78"/>
      <c r="IC119" s="78"/>
      <c r="ID119" s="78"/>
      <c r="IE119" s="78"/>
      <c r="IF119" s="78"/>
      <c r="IG119" s="78"/>
      <c r="IH119" s="78"/>
      <c r="II119" s="78"/>
      <c r="IJ119" s="78"/>
      <c r="IK119" s="78"/>
      <c r="IL119" s="78"/>
      <c r="IM119" s="78"/>
      <c r="IN119" s="78"/>
      <c r="IO119" s="78"/>
      <c r="IP119" s="78"/>
      <c r="IQ119" s="78"/>
      <c r="IR119" s="78"/>
      <c r="IS119" s="78"/>
      <c r="IT119" s="78"/>
      <c r="IU119" s="78"/>
      <c r="IV119" s="78"/>
      <c r="IW119" s="78"/>
      <c r="IX119" s="78"/>
      <c r="IY119" s="78"/>
      <c r="IZ119" s="78"/>
    </row>
    <row r="120" spans="1:260" s="112" customFormat="1" ht="18.75" hidden="1" customHeight="1">
      <c r="A120" s="42" t="s">
        <v>586</v>
      </c>
      <c r="B120" s="27"/>
      <c r="C120" s="27"/>
      <c r="D120" s="27"/>
      <c r="E120" s="33"/>
      <c r="F120" s="33">
        <f>SUM(F121:F130)</f>
        <v>482360</v>
      </c>
      <c r="G120" s="33"/>
      <c r="H120" s="33"/>
      <c r="I120" s="33"/>
      <c r="J120" s="33"/>
      <c r="K120" s="28"/>
      <c r="L120" s="127"/>
      <c r="M120" s="26"/>
      <c r="N120" s="382"/>
      <c r="O120" s="65"/>
      <c r="P120" s="54"/>
      <c r="Q120" s="53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G120" s="78"/>
      <c r="CH120" s="78"/>
      <c r="CI120" s="78"/>
      <c r="CJ120" s="78"/>
      <c r="CK120" s="78"/>
      <c r="CL120" s="78"/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78"/>
      <c r="DC120" s="78"/>
      <c r="DD120" s="78"/>
      <c r="DE120" s="78"/>
      <c r="DF120" s="78"/>
      <c r="DG120" s="78"/>
      <c r="DH120" s="78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78"/>
      <c r="EH120" s="78"/>
      <c r="EI120" s="78"/>
      <c r="EJ120" s="78"/>
      <c r="EK120" s="78"/>
      <c r="EL120" s="78"/>
      <c r="EM120" s="78"/>
      <c r="EN120" s="78"/>
      <c r="EO120" s="78"/>
      <c r="EP120" s="78"/>
      <c r="EQ120" s="78"/>
      <c r="ER120" s="78"/>
      <c r="ES120" s="78"/>
      <c r="ET120" s="78"/>
      <c r="EU120" s="78"/>
      <c r="EV120" s="78"/>
      <c r="EW120" s="78"/>
      <c r="EX120" s="78"/>
      <c r="EY120" s="78"/>
      <c r="EZ120" s="78"/>
      <c r="FA120" s="78"/>
      <c r="FB120" s="78"/>
      <c r="FC120" s="78"/>
      <c r="FD120" s="78"/>
      <c r="FE120" s="78"/>
      <c r="FF120" s="78"/>
      <c r="FG120" s="78"/>
      <c r="FH120" s="78"/>
      <c r="FI120" s="78"/>
      <c r="FJ120" s="78"/>
      <c r="FK120" s="78"/>
      <c r="FL120" s="78"/>
      <c r="FM120" s="78"/>
      <c r="FN120" s="78"/>
      <c r="FO120" s="78"/>
      <c r="FP120" s="78"/>
      <c r="FQ120" s="78"/>
      <c r="FR120" s="78"/>
      <c r="FS120" s="78"/>
      <c r="FT120" s="78"/>
      <c r="FU120" s="78"/>
      <c r="FV120" s="78"/>
      <c r="FW120" s="78"/>
      <c r="FX120" s="78"/>
      <c r="FY120" s="78"/>
      <c r="FZ120" s="78"/>
      <c r="GA120" s="78"/>
      <c r="GB120" s="78"/>
      <c r="GC120" s="78"/>
      <c r="GD120" s="78"/>
      <c r="GE120" s="78"/>
      <c r="GF120" s="78"/>
      <c r="GG120" s="78"/>
      <c r="GH120" s="78"/>
      <c r="GI120" s="78"/>
      <c r="GJ120" s="78"/>
      <c r="GK120" s="78"/>
      <c r="GL120" s="78"/>
      <c r="GM120" s="78"/>
      <c r="GN120" s="78"/>
      <c r="GO120" s="78"/>
      <c r="GP120" s="78"/>
      <c r="GQ120" s="78"/>
      <c r="GR120" s="78"/>
      <c r="GS120" s="78"/>
      <c r="GT120" s="78"/>
      <c r="GU120" s="78"/>
      <c r="GV120" s="78"/>
      <c r="GW120" s="78"/>
      <c r="GX120" s="78"/>
      <c r="GY120" s="78"/>
      <c r="GZ120" s="78"/>
      <c r="HA120" s="78"/>
      <c r="HB120" s="78"/>
      <c r="HC120" s="78"/>
      <c r="HD120" s="78"/>
      <c r="HE120" s="78"/>
      <c r="HF120" s="78"/>
      <c r="HG120" s="78"/>
      <c r="HH120" s="78"/>
      <c r="HI120" s="78"/>
      <c r="HJ120" s="78"/>
      <c r="HK120" s="78"/>
      <c r="HL120" s="78"/>
      <c r="HM120" s="78"/>
      <c r="HN120" s="78"/>
      <c r="HO120" s="78"/>
      <c r="HP120" s="78"/>
      <c r="HQ120" s="78"/>
      <c r="HR120" s="78"/>
      <c r="HS120" s="78"/>
      <c r="HT120" s="78"/>
      <c r="HU120" s="78"/>
      <c r="HV120" s="78"/>
      <c r="HW120" s="78"/>
      <c r="HX120" s="78"/>
      <c r="HY120" s="78"/>
      <c r="HZ120" s="78"/>
      <c r="IA120" s="78"/>
      <c r="IB120" s="78"/>
      <c r="IC120" s="78"/>
      <c r="ID120" s="78"/>
      <c r="IE120" s="78"/>
      <c r="IF120" s="78"/>
      <c r="IG120" s="78"/>
      <c r="IH120" s="78"/>
      <c r="II120" s="78"/>
      <c r="IJ120" s="78"/>
      <c r="IK120" s="78"/>
      <c r="IL120" s="78"/>
      <c r="IM120" s="78"/>
      <c r="IN120" s="78"/>
      <c r="IO120" s="78"/>
      <c r="IP120" s="78"/>
      <c r="IQ120" s="78"/>
      <c r="IR120" s="78"/>
      <c r="IS120" s="78"/>
      <c r="IT120" s="78"/>
      <c r="IU120" s="78"/>
      <c r="IV120" s="78"/>
      <c r="IW120" s="78"/>
      <c r="IX120" s="78"/>
      <c r="IY120" s="78"/>
      <c r="IZ120" s="78"/>
    </row>
    <row r="121" spans="1:260" s="112" customFormat="1" ht="18.75" hidden="1" customHeight="1">
      <c r="A121" s="27" t="s">
        <v>587</v>
      </c>
      <c r="B121" s="27" t="s">
        <v>588</v>
      </c>
      <c r="C121" s="30">
        <v>1</v>
      </c>
      <c r="D121" s="27" t="s">
        <v>520</v>
      </c>
      <c r="E121" s="33">
        <v>51800</v>
      </c>
      <c r="F121" s="36">
        <f t="shared" ref="F121:F130" si="13">INT(E121*C121)</f>
        <v>51800</v>
      </c>
      <c r="G121" s="33"/>
      <c r="H121" s="33"/>
      <c r="I121" s="33"/>
      <c r="J121" s="33"/>
      <c r="K121" s="28">
        <f t="shared" ref="K121:K184" si="14">E121+G121+I121</f>
        <v>51800</v>
      </c>
      <c r="L121" s="26">
        <f t="shared" ref="L121:L135" si="15">+INT(F121+H121+J121)</f>
        <v>51800</v>
      </c>
      <c r="M121" s="53" t="s">
        <v>30</v>
      </c>
      <c r="N121" s="54"/>
      <c r="O121" s="65">
        <f t="shared" ref="O121:O135" si="16">ROUND(L121/$K$6,4)</f>
        <v>2.0000000000000001E-4</v>
      </c>
      <c r="P121" s="54"/>
      <c r="Q121" s="53"/>
      <c r="R121" s="107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G121" s="78"/>
      <c r="CH121" s="78"/>
      <c r="CI121" s="78"/>
      <c r="CJ121" s="78"/>
      <c r="CK121" s="78"/>
      <c r="CL121" s="78"/>
      <c r="CM121" s="78"/>
      <c r="CN121" s="78"/>
      <c r="CO121" s="78"/>
      <c r="CP121" s="78"/>
      <c r="CQ121" s="78"/>
      <c r="CR121" s="78"/>
      <c r="CS121" s="78"/>
      <c r="CT121" s="78"/>
      <c r="CU121" s="78"/>
      <c r="CV121" s="78"/>
      <c r="CW121" s="78"/>
      <c r="CX121" s="78"/>
      <c r="CY121" s="78"/>
      <c r="CZ121" s="78"/>
      <c r="DA121" s="78"/>
      <c r="DB121" s="78"/>
      <c r="DC121" s="78"/>
      <c r="DD121" s="78"/>
      <c r="DE121" s="78"/>
      <c r="DF121" s="78"/>
      <c r="DG121" s="78"/>
      <c r="DH121" s="78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78"/>
      <c r="EH121" s="78"/>
      <c r="EI121" s="78"/>
      <c r="EJ121" s="78"/>
      <c r="EK121" s="78"/>
      <c r="EL121" s="78"/>
      <c r="EM121" s="78"/>
      <c r="EN121" s="78"/>
      <c r="EO121" s="78"/>
      <c r="EP121" s="78"/>
      <c r="EQ121" s="78"/>
      <c r="ER121" s="78"/>
      <c r="ES121" s="78"/>
      <c r="ET121" s="78"/>
      <c r="EU121" s="78"/>
      <c r="EV121" s="78"/>
      <c r="EW121" s="78"/>
      <c r="EX121" s="78"/>
      <c r="EY121" s="78"/>
      <c r="EZ121" s="78"/>
      <c r="FA121" s="78"/>
      <c r="FB121" s="78"/>
      <c r="FC121" s="78"/>
      <c r="FD121" s="78"/>
      <c r="FE121" s="78"/>
      <c r="FF121" s="78"/>
      <c r="FG121" s="78"/>
      <c r="FH121" s="78"/>
      <c r="FI121" s="78"/>
      <c r="FJ121" s="78"/>
      <c r="FK121" s="78"/>
      <c r="FL121" s="78"/>
      <c r="FM121" s="78"/>
      <c r="FN121" s="78"/>
      <c r="FO121" s="78"/>
      <c r="FP121" s="78"/>
      <c r="FQ121" s="78"/>
      <c r="FR121" s="78"/>
      <c r="FS121" s="78"/>
      <c r="FT121" s="78"/>
      <c r="FU121" s="78"/>
      <c r="FV121" s="78"/>
      <c r="FW121" s="78"/>
      <c r="FX121" s="78"/>
      <c r="FY121" s="78"/>
      <c r="FZ121" s="78"/>
      <c r="GA121" s="78"/>
      <c r="GB121" s="78"/>
      <c r="GC121" s="78"/>
      <c r="GD121" s="78"/>
      <c r="GE121" s="78"/>
      <c r="GF121" s="78"/>
      <c r="GG121" s="78"/>
      <c r="GH121" s="78"/>
      <c r="GI121" s="78"/>
      <c r="GJ121" s="78"/>
      <c r="GK121" s="78"/>
      <c r="GL121" s="78"/>
      <c r="GM121" s="78"/>
      <c r="GN121" s="78"/>
      <c r="GO121" s="78"/>
      <c r="GP121" s="78"/>
      <c r="GQ121" s="78"/>
      <c r="GR121" s="78"/>
      <c r="GS121" s="78"/>
      <c r="GT121" s="78"/>
      <c r="GU121" s="78"/>
      <c r="GV121" s="78"/>
      <c r="GW121" s="78"/>
      <c r="GX121" s="78"/>
      <c r="GY121" s="78"/>
      <c r="GZ121" s="78"/>
      <c r="HA121" s="78"/>
      <c r="HB121" s="78"/>
      <c r="HC121" s="78"/>
      <c r="HD121" s="78"/>
      <c r="HE121" s="78"/>
      <c r="HF121" s="78"/>
      <c r="HG121" s="78"/>
      <c r="HH121" s="78"/>
      <c r="HI121" s="78"/>
      <c r="HJ121" s="78"/>
      <c r="HK121" s="78"/>
      <c r="HL121" s="78"/>
      <c r="HM121" s="78"/>
      <c r="HN121" s="78"/>
      <c r="HO121" s="78"/>
      <c r="HP121" s="78"/>
      <c r="HQ121" s="78"/>
      <c r="HR121" s="78"/>
      <c r="HS121" s="78"/>
      <c r="HT121" s="78"/>
      <c r="HU121" s="78"/>
      <c r="HV121" s="78"/>
      <c r="HW121" s="78"/>
      <c r="HX121" s="78"/>
      <c r="HY121" s="78"/>
      <c r="HZ121" s="78"/>
      <c r="IA121" s="78"/>
      <c r="IB121" s="78"/>
      <c r="IC121" s="78"/>
      <c r="ID121" s="78"/>
      <c r="IE121" s="78"/>
      <c r="IF121" s="78"/>
      <c r="IG121" s="78"/>
      <c r="IH121" s="78"/>
      <c r="II121" s="78"/>
      <c r="IJ121" s="78"/>
      <c r="IK121" s="78"/>
      <c r="IL121" s="78"/>
      <c r="IM121" s="78"/>
      <c r="IN121" s="78"/>
      <c r="IO121" s="78"/>
      <c r="IP121" s="78"/>
      <c r="IQ121" s="78"/>
      <c r="IR121" s="78"/>
      <c r="IS121" s="78"/>
      <c r="IT121" s="78"/>
      <c r="IU121" s="78"/>
      <c r="IV121" s="78"/>
      <c r="IW121" s="78"/>
      <c r="IX121" s="78"/>
      <c r="IY121" s="78"/>
      <c r="IZ121" s="78"/>
    </row>
    <row r="122" spans="1:260" s="112" customFormat="1" ht="18.75" hidden="1" customHeight="1">
      <c r="A122" s="27" t="s">
        <v>589</v>
      </c>
      <c r="B122" s="27" t="s">
        <v>590</v>
      </c>
      <c r="C122" s="30">
        <v>1</v>
      </c>
      <c r="D122" s="27" t="s">
        <v>414</v>
      </c>
      <c r="E122" s="33">
        <v>14800</v>
      </c>
      <c r="F122" s="36">
        <f t="shared" si="13"/>
        <v>14800</v>
      </c>
      <c r="G122" s="33"/>
      <c r="H122" s="33"/>
      <c r="I122" s="33"/>
      <c r="J122" s="33"/>
      <c r="K122" s="28">
        <f t="shared" si="14"/>
        <v>14800</v>
      </c>
      <c r="L122" s="26">
        <f t="shared" si="15"/>
        <v>14800</v>
      </c>
      <c r="M122" s="53" t="s">
        <v>30</v>
      </c>
      <c r="N122" s="54"/>
      <c r="O122" s="65">
        <f t="shared" si="16"/>
        <v>1E-4</v>
      </c>
      <c r="P122" s="54"/>
      <c r="Q122" s="53"/>
      <c r="R122" s="107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G122" s="78"/>
      <c r="CH122" s="78"/>
      <c r="CI122" s="78"/>
      <c r="CJ122" s="78"/>
      <c r="CK122" s="78"/>
      <c r="CL122" s="78"/>
      <c r="CM122" s="78"/>
      <c r="CN122" s="78"/>
      <c r="CO122" s="78"/>
      <c r="CP122" s="78"/>
      <c r="CQ122" s="78"/>
      <c r="CR122" s="78"/>
      <c r="CS122" s="78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8"/>
      <c r="DG122" s="78"/>
      <c r="DH122" s="78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78"/>
      <c r="EH122" s="78"/>
      <c r="EI122" s="78"/>
      <c r="EJ122" s="78"/>
      <c r="EK122" s="78"/>
      <c r="EL122" s="78"/>
      <c r="EM122" s="78"/>
      <c r="EN122" s="78"/>
      <c r="EO122" s="78"/>
      <c r="EP122" s="78"/>
      <c r="EQ122" s="78"/>
      <c r="ER122" s="78"/>
      <c r="ES122" s="78"/>
      <c r="ET122" s="78"/>
      <c r="EU122" s="78"/>
      <c r="EV122" s="78"/>
      <c r="EW122" s="78"/>
      <c r="EX122" s="78"/>
      <c r="EY122" s="78"/>
      <c r="EZ122" s="78"/>
      <c r="FA122" s="78"/>
      <c r="FB122" s="78"/>
      <c r="FC122" s="78"/>
      <c r="FD122" s="78"/>
      <c r="FE122" s="78"/>
      <c r="FF122" s="78"/>
      <c r="FG122" s="78"/>
      <c r="FH122" s="78"/>
      <c r="FI122" s="78"/>
      <c r="FJ122" s="78"/>
      <c r="FK122" s="78"/>
      <c r="FL122" s="78"/>
      <c r="FM122" s="78"/>
      <c r="FN122" s="78"/>
      <c r="FO122" s="78"/>
      <c r="FP122" s="78"/>
      <c r="FQ122" s="78"/>
      <c r="FR122" s="78"/>
      <c r="FS122" s="78"/>
      <c r="FT122" s="78"/>
      <c r="FU122" s="78"/>
      <c r="FV122" s="78"/>
      <c r="FW122" s="78"/>
      <c r="FX122" s="78"/>
      <c r="FY122" s="78"/>
      <c r="FZ122" s="78"/>
      <c r="GA122" s="78"/>
      <c r="GB122" s="78"/>
      <c r="GC122" s="78"/>
      <c r="GD122" s="78"/>
      <c r="GE122" s="78"/>
      <c r="GF122" s="78"/>
      <c r="GG122" s="78"/>
      <c r="GH122" s="78"/>
      <c r="GI122" s="78"/>
      <c r="GJ122" s="78"/>
      <c r="GK122" s="78"/>
      <c r="GL122" s="78"/>
      <c r="GM122" s="78"/>
      <c r="GN122" s="78"/>
      <c r="GO122" s="78"/>
      <c r="GP122" s="78"/>
      <c r="GQ122" s="78"/>
      <c r="GR122" s="78"/>
      <c r="GS122" s="78"/>
      <c r="GT122" s="78"/>
      <c r="GU122" s="78"/>
      <c r="GV122" s="78"/>
      <c r="GW122" s="78"/>
      <c r="GX122" s="78"/>
      <c r="GY122" s="78"/>
      <c r="GZ122" s="78"/>
      <c r="HA122" s="78"/>
      <c r="HB122" s="78"/>
      <c r="HC122" s="78"/>
      <c r="HD122" s="78"/>
      <c r="HE122" s="78"/>
      <c r="HF122" s="78"/>
      <c r="HG122" s="78"/>
      <c r="HH122" s="78"/>
      <c r="HI122" s="78"/>
      <c r="HJ122" s="78"/>
      <c r="HK122" s="78"/>
      <c r="HL122" s="78"/>
      <c r="HM122" s="78"/>
      <c r="HN122" s="78"/>
      <c r="HO122" s="78"/>
      <c r="HP122" s="78"/>
      <c r="HQ122" s="78"/>
      <c r="HR122" s="78"/>
      <c r="HS122" s="78"/>
      <c r="HT122" s="78"/>
      <c r="HU122" s="78"/>
      <c r="HV122" s="78"/>
      <c r="HW122" s="78"/>
      <c r="HX122" s="78"/>
      <c r="HY122" s="78"/>
      <c r="HZ122" s="78"/>
      <c r="IA122" s="78"/>
      <c r="IB122" s="78"/>
      <c r="IC122" s="78"/>
      <c r="ID122" s="78"/>
      <c r="IE122" s="78"/>
      <c r="IF122" s="78"/>
      <c r="IG122" s="78"/>
      <c r="IH122" s="78"/>
      <c r="II122" s="78"/>
      <c r="IJ122" s="78"/>
      <c r="IK122" s="78"/>
      <c r="IL122" s="78"/>
      <c r="IM122" s="78"/>
      <c r="IN122" s="78"/>
      <c r="IO122" s="78"/>
      <c r="IP122" s="78"/>
      <c r="IQ122" s="78"/>
      <c r="IR122" s="78"/>
      <c r="IS122" s="78"/>
      <c r="IT122" s="78"/>
      <c r="IU122" s="78"/>
      <c r="IV122" s="78"/>
      <c r="IW122" s="78"/>
      <c r="IX122" s="78"/>
      <c r="IY122" s="78"/>
      <c r="IZ122" s="78"/>
    </row>
    <row r="123" spans="1:260" s="112" customFormat="1" ht="18.75" hidden="1" customHeight="1">
      <c r="A123" s="27" t="s">
        <v>591</v>
      </c>
      <c r="B123" s="27" t="s">
        <v>592</v>
      </c>
      <c r="C123" s="30">
        <v>1</v>
      </c>
      <c r="D123" s="27" t="s">
        <v>523</v>
      </c>
      <c r="E123" s="33">
        <v>53800</v>
      </c>
      <c r="F123" s="36">
        <f t="shared" si="13"/>
        <v>53800</v>
      </c>
      <c r="G123" s="33"/>
      <c r="H123" s="33"/>
      <c r="I123" s="33"/>
      <c r="J123" s="33"/>
      <c r="K123" s="28">
        <f t="shared" si="14"/>
        <v>53800</v>
      </c>
      <c r="L123" s="26">
        <f t="shared" si="15"/>
        <v>53800</v>
      </c>
      <c r="M123" s="53" t="s">
        <v>30</v>
      </c>
      <c r="N123" s="54"/>
      <c r="O123" s="65">
        <f t="shared" si="16"/>
        <v>2.0000000000000001E-4</v>
      </c>
      <c r="P123" s="54"/>
      <c r="Q123" s="53"/>
      <c r="R123" s="107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78"/>
      <c r="DC123" s="78"/>
      <c r="DD123" s="78"/>
      <c r="DE123" s="78"/>
      <c r="DF123" s="78"/>
      <c r="DG123" s="78"/>
      <c r="DH123" s="78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78"/>
      <c r="EH123" s="78"/>
      <c r="EI123" s="78"/>
      <c r="EJ123" s="78"/>
      <c r="EK123" s="78"/>
      <c r="EL123" s="78"/>
      <c r="EM123" s="78"/>
      <c r="EN123" s="78"/>
      <c r="EO123" s="78"/>
      <c r="EP123" s="78"/>
      <c r="EQ123" s="78"/>
      <c r="ER123" s="78"/>
      <c r="ES123" s="78"/>
      <c r="ET123" s="78"/>
      <c r="EU123" s="78"/>
      <c r="EV123" s="78"/>
      <c r="EW123" s="78"/>
      <c r="EX123" s="78"/>
      <c r="EY123" s="78"/>
      <c r="EZ123" s="78"/>
      <c r="FA123" s="78"/>
      <c r="FB123" s="78"/>
      <c r="FC123" s="78"/>
      <c r="FD123" s="78"/>
      <c r="FE123" s="78"/>
      <c r="FF123" s="78"/>
      <c r="FG123" s="78"/>
      <c r="FH123" s="78"/>
      <c r="FI123" s="78"/>
      <c r="FJ123" s="78"/>
      <c r="FK123" s="78"/>
      <c r="FL123" s="78"/>
      <c r="FM123" s="78"/>
      <c r="FN123" s="78"/>
      <c r="FO123" s="78"/>
      <c r="FP123" s="78"/>
      <c r="FQ123" s="78"/>
      <c r="FR123" s="78"/>
      <c r="FS123" s="78"/>
      <c r="FT123" s="78"/>
      <c r="FU123" s="78"/>
      <c r="FV123" s="78"/>
      <c r="FW123" s="78"/>
      <c r="FX123" s="78"/>
      <c r="FY123" s="78"/>
      <c r="FZ123" s="78"/>
      <c r="GA123" s="78"/>
      <c r="GB123" s="78"/>
      <c r="GC123" s="78"/>
      <c r="GD123" s="78"/>
      <c r="GE123" s="78"/>
      <c r="GF123" s="78"/>
      <c r="GG123" s="78"/>
      <c r="GH123" s="78"/>
      <c r="GI123" s="78"/>
      <c r="GJ123" s="78"/>
      <c r="GK123" s="78"/>
      <c r="GL123" s="78"/>
      <c r="GM123" s="78"/>
      <c r="GN123" s="78"/>
      <c r="GO123" s="78"/>
      <c r="GP123" s="78"/>
      <c r="GQ123" s="78"/>
      <c r="GR123" s="78"/>
      <c r="GS123" s="78"/>
      <c r="GT123" s="78"/>
      <c r="GU123" s="78"/>
      <c r="GV123" s="78"/>
      <c r="GW123" s="78"/>
      <c r="GX123" s="78"/>
      <c r="GY123" s="78"/>
      <c r="GZ123" s="78"/>
      <c r="HA123" s="78"/>
      <c r="HB123" s="78"/>
      <c r="HC123" s="78"/>
      <c r="HD123" s="78"/>
      <c r="HE123" s="78"/>
      <c r="HF123" s="78"/>
      <c r="HG123" s="78"/>
      <c r="HH123" s="78"/>
      <c r="HI123" s="78"/>
      <c r="HJ123" s="78"/>
      <c r="HK123" s="78"/>
      <c r="HL123" s="78"/>
      <c r="HM123" s="78"/>
      <c r="HN123" s="78"/>
      <c r="HO123" s="78"/>
      <c r="HP123" s="78"/>
      <c r="HQ123" s="78"/>
      <c r="HR123" s="78"/>
      <c r="HS123" s="78"/>
      <c r="HT123" s="78"/>
      <c r="HU123" s="78"/>
      <c r="HV123" s="78"/>
      <c r="HW123" s="78"/>
      <c r="HX123" s="78"/>
      <c r="HY123" s="78"/>
      <c r="HZ123" s="78"/>
      <c r="IA123" s="78"/>
      <c r="IB123" s="78"/>
      <c r="IC123" s="78"/>
      <c r="ID123" s="78"/>
      <c r="IE123" s="78"/>
      <c r="IF123" s="78"/>
      <c r="IG123" s="78"/>
      <c r="IH123" s="78"/>
      <c r="II123" s="78"/>
      <c r="IJ123" s="78"/>
      <c r="IK123" s="78"/>
      <c r="IL123" s="78"/>
      <c r="IM123" s="78"/>
      <c r="IN123" s="78"/>
      <c r="IO123" s="78"/>
      <c r="IP123" s="78"/>
      <c r="IQ123" s="78"/>
      <c r="IR123" s="78"/>
      <c r="IS123" s="78"/>
      <c r="IT123" s="78"/>
      <c r="IU123" s="78"/>
      <c r="IV123" s="78"/>
      <c r="IW123" s="78"/>
      <c r="IX123" s="78"/>
      <c r="IY123" s="78"/>
      <c r="IZ123" s="78"/>
    </row>
    <row r="124" spans="1:260" s="112" customFormat="1" ht="18.75" hidden="1" customHeight="1">
      <c r="A124" s="27" t="s">
        <v>593</v>
      </c>
      <c r="B124" s="27" t="s">
        <v>594</v>
      </c>
      <c r="C124" s="30">
        <v>1</v>
      </c>
      <c r="D124" s="27" t="s">
        <v>520</v>
      </c>
      <c r="E124" s="33">
        <v>42500</v>
      </c>
      <c r="F124" s="36">
        <f t="shared" si="13"/>
        <v>42500</v>
      </c>
      <c r="G124" s="33"/>
      <c r="H124" s="33"/>
      <c r="I124" s="33"/>
      <c r="J124" s="33"/>
      <c r="K124" s="28">
        <f t="shared" si="14"/>
        <v>42500</v>
      </c>
      <c r="L124" s="26">
        <f t="shared" si="15"/>
        <v>42500</v>
      </c>
      <c r="M124" s="53" t="s">
        <v>30</v>
      </c>
      <c r="N124" s="54"/>
      <c r="O124" s="65">
        <f t="shared" si="16"/>
        <v>2.0000000000000001E-4</v>
      </c>
      <c r="P124" s="54"/>
      <c r="Q124" s="53"/>
      <c r="R124" s="107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G124" s="78"/>
      <c r="CH124" s="78"/>
      <c r="CI124" s="78"/>
      <c r="CJ124" s="78"/>
      <c r="CK124" s="78"/>
      <c r="CL124" s="78"/>
      <c r="CM124" s="78"/>
      <c r="CN124" s="78"/>
      <c r="CO124" s="78"/>
      <c r="CP124" s="78"/>
      <c r="CQ124" s="78"/>
      <c r="CR124" s="78"/>
      <c r="CS124" s="78"/>
      <c r="CT124" s="78"/>
      <c r="CU124" s="78"/>
      <c r="CV124" s="78"/>
      <c r="CW124" s="78"/>
      <c r="CX124" s="78"/>
      <c r="CY124" s="78"/>
      <c r="CZ124" s="78"/>
      <c r="DA124" s="78"/>
      <c r="DB124" s="78"/>
      <c r="DC124" s="78"/>
      <c r="DD124" s="78"/>
      <c r="DE124" s="78"/>
      <c r="DF124" s="78"/>
      <c r="DG124" s="78"/>
      <c r="DH124" s="78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78"/>
      <c r="EH124" s="78"/>
      <c r="EI124" s="78"/>
      <c r="EJ124" s="78"/>
      <c r="EK124" s="78"/>
      <c r="EL124" s="78"/>
      <c r="EM124" s="78"/>
      <c r="EN124" s="78"/>
      <c r="EO124" s="78"/>
      <c r="EP124" s="78"/>
      <c r="EQ124" s="78"/>
      <c r="ER124" s="78"/>
      <c r="ES124" s="78"/>
      <c r="ET124" s="78"/>
      <c r="EU124" s="78"/>
      <c r="EV124" s="78"/>
      <c r="EW124" s="78"/>
      <c r="EX124" s="78"/>
      <c r="EY124" s="78"/>
      <c r="EZ124" s="78"/>
      <c r="FA124" s="78"/>
      <c r="FB124" s="78"/>
      <c r="FC124" s="78"/>
      <c r="FD124" s="78"/>
      <c r="FE124" s="78"/>
      <c r="FF124" s="78"/>
      <c r="FG124" s="78"/>
      <c r="FH124" s="78"/>
      <c r="FI124" s="78"/>
      <c r="FJ124" s="78"/>
      <c r="FK124" s="78"/>
      <c r="FL124" s="78"/>
      <c r="FM124" s="78"/>
      <c r="FN124" s="78"/>
      <c r="FO124" s="78"/>
      <c r="FP124" s="78"/>
      <c r="FQ124" s="78"/>
      <c r="FR124" s="78"/>
      <c r="FS124" s="78"/>
      <c r="FT124" s="78"/>
      <c r="FU124" s="78"/>
      <c r="FV124" s="78"/>
      <c r="FW124" s="78"/>
      <c r="FX124" s="78"/>
      <c r="FY124" s="78"/>
      <c r="FZ124" s="78"/>
      <c r="GA124" s="78"/>
      <c r="GB124" s="78"/>
      <c r="GC124" s="78"/>
      <c r="GD124" s="78"/>
      <c r="GE124" s="78"/>
      <c r="GF124" s="78"/>
      <c r="GG124" s="78"/>
      <c r="GH124" s="78"/>
      <c r="GI124" s="78"/>
      <c r="GJ124" s="78"/>
      <c r="GK124" s="78"/>
      <c r="GL124" s="78"/>
      <c r="GM124" s="78"/>
      <c r="GN124" s="78"/>
      <c r="GO124" s="78"/>
      <c r="GP124" s="78"/>
      <c r="GQ124" s="78"/>
      <c r="GR124" s="78"/>
      <c r="GS124" s="78"/>
      <c r="GT124" s="78"/>
      <c r="GU124" s="78"/>
      <c r="GV124" s="78"/>
      <c r="GW124" s="78"/>
      <c r="GX124" s="78"/>
      <c r="GY124" s="78"/>
      <c r="GZ124" s="78"/>
      <c r="HA124" s="78"/>
      <c r="HB124" s="78"/>
      <c r="HC124" s="78"/>
      <c r="HD124" s="78"/>
      <c r="HE124" s="78"/>
      <c r="HF124" s="78"/>
      <c r="HG124" s="78"/>
      <c r="HH124" s="78"/>
      <c r="HI124" s="78"/>
      <c r="HJ124" s="78"/>
      <c r="HK124" s="78"/>
      <c r="HL124" s="78"/>
      <c r="HM124" s="78"/>
      <c r="HN124" s="78"/>
      <c r="HO124" s="78"/>
      <c r="HP124" s="78"/>
      <c r="HQ124" s="78"/>
      <c r="HR124" s="78"/>
      <c r="HS124" s="78"/>
      <c r="HT124" s="78"/>
      <c r="HU124" s="78"/>
      <c r="HV124" s="78"/>
      <c r="HW124" s="78"/>
      <c r="HX124" s="78"/>
      <c r="HY124" s="78"/>
      <c r="HZ124" s="78"/>
      <c r="IA124" s="78"/>
      <c r="IB124" s="78"/>
      <c r="IC124" s="78"/>
      <c r="ID124" s="78"/>
      <c r="IE124" s="78"/>
      <c r="IF124" s="78"/>
      <c r="IG124" s="78"/>
      <c r="IH124" s="78"/>
      <c r="II124" s="78"/>
      <c r="IJ124" s="78"/>
      <c r="IK124" s="78"/>
      <c r="IL124" s="78"/>
      <c r="IM124" s="78"/>
      <c r="IN124" s="78"/>
      <c r="IO124" s="78"/>
      <c r="IP124" s="78"/>
      <c r="IQ124" s="78"/>
      <c r="IR124" s="78"/>
      <c r="IS124" s="78"/>
      <c r="IT124" s="78"/>
      <c r="IU124" s="78"/>
      <c r="IV124" s="78"/>
      <c r="IW124" s="78"/>
      <c r="IX124" s="78"/>
      <c r="IY124" s="78"/>
      <c r="IZ124" s="78"/>
    </row>
    <row r="125" spans="1:260" s="113" customFormat="1" ht="18.75" hidden="1" customHeight="1">
      <c r="A125" s="27" t="s">
        <v>595</v>
      </c>
      <c r="B125" s="27" t="s">
        <v>590</v>
      </c>
      <c r="C125" s="30">
        <v>1</v>
      </c>
      <c r="D125" s="27" t="s">
        <v>296</v>
      </c>
      <c r="E125" s="33">
        <v>2900</v>
      </c>
      <c r="F125" s="36">
        <f t="shared" si="13"/>
        <v>2900</v>
      </c>
      <c r="G125" s="33"/>
      <c r="H125" s="33"/>
      <c r="I125" s="33"/>
      <c r="J125" s="33"/>
      <c r="K125" s="28">
        <f t="shared" si="14"/>
        <v>2900</v>
      </c>
      <c r="L125" s="26">
        <f t="shared" si="15"/>
        <v>2900</v>
      </c>
      <c r="M125" s="53" t="s">
        <v>30</v>
      </c>
      <c r="N125" s="54"/>
      <c r="O125" s="65">
        <f t="shared" si="16"/>
        <v>0</v>
      </c>
      <c r="P125" s="54"/>
      <c r="Q125" s="53"/>
      <c r="R125" s="107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G125" s="78"/>
      <c r="CH125" s="78"/>
      <c r="CI125" s="78"/>
      <c r="CJ125" s="78"/>
      <c r="CK125" s="78"/>
      <c r="CL125" s="78"/>
      <c r="CM125" s="78"/>
      <c r="CN125" s="78"/>
      <c r="CO125" s="78"/>
      <c r="CP125" s="78"/>
      <c r="CQ125" s="78"/>
      <c r="CR125" s="78"/>
      <c r="CS125" s="78"/>
      <c r="CT125" s="78"/>
      <c r="CU125" s="78"/>
      <c r="CV125" s="78"/>
      <c r="CW125" s="78"/>
      <c r="CX125" s="78"/>
      <c r="CY125" s="78"/>
      <c r="CZ125" s="78"/>
      <c r="DA125" s="78"/>
      <c r="DB125" s="78"/>
      <c r="DC125" s="78"/>
      <c r="DD125" s="78"/>
      <c r="DE125" s="78"/>
      <c r="DF125" s="78"/>
      <c r="DG125" s="78"/>
      <c r="DH125" s="78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78"/>
      <c r="EH125" s="78"/>
      <c r="EI125" s="78"/>
      <c r="EJ125" s="78"/>
      <c r="EK125" s="78"/>
      <c r="EL125" s="78"/>
      <c r="EM125" s="78"/>
      <c r="EN125" s="78"/>
      <c r="EO125" s="78"/>
      <c r="EP125" s="78"/>
      <c r="EQ125" s="78"/>
      <c r="ER125" s="78"/>
      <c r="ES125" s="78"/>
      <c r="ET125" s="78"/>
      <c r="EU125" s="78"/>
      <c r="EV125" s="78"/>
      <c r="EW125" s="78"/>
      <c r="EX125" s="78"/>
      <c r="EY125" s="78"/>
      <c r="EZ125" s="78"/>
      <c r="FA125" s="78"/>
      <c r="FB125" s="78"/>
      <c r="FC125" s="78"/>
      <c r="FD125" s="78"/>
      <c r="FE125" s="78"/>
      <c r="FF125" s="78"/>
      <c r="FG125" s="78"/>
      <c r="FH125" s="78"/>
      <c r="FI125" s="78"/>
      <c r="FJ125" s="78"/>
      <c r="FK125" s="78"/>
      <c r="FL125" s="78"/>
      <c r="FM125" s="78"/>
      <c r="FN125" s="78"/>
      <c r="FO125" s="78"/>
      <c r="FP125" s="78"/>
      <c r="FQ125" s="78"/>
      <c r="FR125" s="78"/>
      <c r="FS125" s="78"/>
      <c r="FT125" s="78"/>
      <c r="FU125" s="78"/>
      <c r="FV125" s="78"/>
      <c r="FW125" s="78"/>
      <c r="FX125" s="78"/>
      <c r="FY125" s="78"/>
      <c r="FZ125" s="78"/>
      <c r="GA125" s="78"/>
      <c r="GB125" s="78"/>
      <c r="GC125" s="78"/>
      <c r="GD125" s="78"/>
      <c r="GE125" s="78"/>
      <c r="GF125" s="78"/>
      <c r="GG125" s="78"/>
      <c r="GH125" s="78"/>
      <c r="GI125" s="78"/>
      <c r="GJ125" s="78"/>
      <c r="GK125" s="78"/>
      <c r="GL125" s="78"/>
      <c r="GM125" s="78"/>
      <c r="GN125" s="78"/>
      <c r="GO125" s="78"/>
      <c r="GP125" s="78"/>
      <c r="GQ125" s="78"/>
      <c r="GR125" s="78"/>
      <c r="GS125" s="78"/>
      <c r="GT125" s="78"/>
      <c r="GU125" s="78"/>
      <c r="GV125" s="78"/>
      <c r="GW125" s="78"/>
      <c r="GX125" s="78"/>
      <c r="GY125" s="78"/>
      <c r="GZ125" s="78"/>
      <c r="HA125" s="78"/>
      <c r="HB125" s="78"/>
      <c r="HC125" s="78"/>
      <c r="HD125" s="78"/>
      <c r="HE125" s="78"/>
      <c r="HF125" s="78"/>
      <c r="HG125" s="78"/>
      <c r="HH125" s="78"/>
      <c r="HI125" s="78"/>
      <c r="HJ125" s="78"/>
      <c r="HK125" s="78"/>
      <c r="HL125" s="78"/>
      <c r="HM125" s="78"/>
      <c r="HN125" s="78"/>
      <c r="HO125" s="78"/>
      <c r="HP125" s="78"/>
      <c r="HQ125" s="78"/>
      <c r="HR125" s="78"/>
      <c r="HS125" s="78"/>
      <c r="HT125" s="78"/>
      <c r="HU125" s="78"/>
      <c r="HV125" s="78"/>
      <c r="HW125" s="78"/>
      <c r="HX125" s="78"/>
      <c r="HY125" s="78"/>
      <c r="HZ125" s="78"/>
      <c r="IA125" s="78"/>
      <c r="IB125" s="78"/>
      <c r="IC125" s="78"/>
      <c r="ID125" s="78"/>
      <c r="IE125" s="78"/>
      <c r="IF125" s="78"/>
      <c r="IG125" s="78"/>
      <c r="IH125" s="78"/>
      <c r="II125" s="78"/>
      <c r="IJ125" s="78"/>
      <c r="IK125" s="78"/>
      <c r="IL125" s="78"/>
      <c r="IM125" s="78"/>
      <c r="IN125" s="78"/>
      <c r="IO125" s="78"/>
      <c r="IP125" s="78"/>
      <c r="IQ125" s="78"/>
      <c r="IR125" s="78"/>
      <c r="IS125" s="78"/>
      <c r="IT125" s="78"/>
      <c r="IU125" s="78"/>
      <c r="IV125" s="78"/>
      <c r="IW125" s="78"/>
      <c r="IX125" s="78"/>
      <c r="IY125" s="78"/>
      <c r="IZ125" s="78"/>
    </row>
    <row r="126" spans="1:260" s="112" customFormat="1" ht="18.75" hidden="1" customHeight="1">
      <c r="A126" s="27" t="s">
        <v>87</v>
      </c>
      <c r="B126" s="27" t="s">
        <v>88</v>
      </c>
      <c r="C126" s="30">
        <v>44</v>
      </c>
      <c r="D126" s="27" t="s">
        <v>596</v>
      </c>
      <c r="E126" s="33">
        <v>2200</v>
      </c>
      <c r="F126" s="36">
        <f t="shared" si="13"/>
        <v>96800</v>
      </c>
      <c r="G126" s="33"/>
      <c r="H126" s="33"/>
      <c r="I126" s="33"/>
      <c r="J126" s="33"/>
      <c r="K126" s="28">
        <f t="shared" si="14"/>
        <v>2200</v>
      </c>
      <c r="L126" s="26">
        <f t="shared" si="15"/>
        <v>96800</v>
      </c>
      <c r="M126" s="53" t="s">
        <v>30</v>
      </c>
      <c r="N126" s="54"/>
      <c r="O126" s="65">
        <f t="shared" si="16"/>
        <v>4.0000000000000002E-4</v>
      </c>
      <c r="P126" s="54"/>
      <c r="Q126" s="53"/>
      <c r="R126" s="107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G126" s="78"/>
      <c r="CH126" s="78"/>
      <c r="CI126" s="78"/>
      <c r="CJ126" s="78"/>
      <c r="CK126" s="78"/>
      <c r="CL126" s="78"/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8"/>
      <c r="DG126" s="78"/>
      <c r="DH126" s="78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78"/>
      <c r="EH126" s="78"/>
      <c r="EI126" s="78"/>
      <c r="EJ126" s="78"/>
      <c r="EK126" s="78"/>
      <c r="EL126" s="78"/>
      <c r="EM126" s="78"/>
      <c r="EN126" s="78"/>
      <c r="EO126" s="78"/>
      <c r="EP126" s="78"/>
      <c r="EQ126" s="78"/>
      <c r="ER126" s="78"/>
      <c r="ES126" s="78"/>
      <c r="ET126" s="78"/>
      <c r="EU126" s="78"/>
      <c r="EV126" s="78"/>
      <c r="EW126" s="78"/>
      <c r="EX126" s="78"/>
      <c r="EY126" s="78"/>
      <c r="EZ126" s="78"/>
      <c r="FA126" s="78"/>
      <c r="FB126" s="78"/>
      <c r="FC126" s="78"/>
      <c r="FD126" s="78"/>
      <c r="FE126" s="78"/>
      <c r="FF126" s="78"/>
      <c r="FG126" s="78"/>
      <c r="FH126" s="78"/>
      <c r="FI126" s="78"/>
      <c r="FJ126" s="78"/>
      <c r="FK126" s="78"/>
      <c r="FL126" s="78"/>
      <c r="FM126" s="78"/>
      <c r="FN126" s="78"/>
      <c r="FO126" s="78"/>
      <c r="FP126" s="78"/>
      <c r="FQ126" s="78"/>
      <c r="FR126" s="78"/>
      <c r="FS126" s="78"/>
      <c r="FT126" s="78"/>
      <c r="FU126" s="78"/>
      <c r="FV126" s="78"/>
      <c r="FW126" s="78"/>
      <c r="FX126" s="78"/>
      <c r="FY126" s="78"/>
      <c r="FZ126" s="78"/>
      <c r="GA126" s="78"/>
      <c r="GB126" s="78"/>
      <c r="GC126" s="78"/>
      <c r="GD126" s="78"/>
      <c r="GE126" s="78"/>
      <c r="GF126" s="78"/>
      <c r="GG126" s="78"/>
      <c r="GH126" s="78"/>
      <c r="GI126" s="78"/>
      <c r="GJ126" s="78"/>
      <c r="GK126" s="78"/>
      <c r="GL126" s="78"/>
      <c r="GM126" s="78"/>
      <c r="GN126" s="78"/>
      <c r="GO126" s="78"/>
      <c r="GP126" s="78"/>
      <c r="GQ126" s="78"/>
      <c r="GR126" s="78"/>
      <c r="GS126" s="78"/>
      <c r="GT126" s="78"/>
      <c r="GU126" s="78"/>
      <c r="GV126" s="78"/>
      <c r="GW126" s="78"/>
      <c r="GX126" s="78"/>
      <c r="GY126" s="78"/>
      <c r="GZ126" s="78"/>
      <c r="HA126" s="78"/>
      <c r="HB126" s="78"/>
      <c r="HC126" s="78"/>
      <c r="HD126" s="78"/>
      <c r="HE126" s="78"/>
      <c r="HF126" s="78"/>
      <c r="HG126" s="78"/>
      <c r="HH126" s="78"/>
      <c r="HI126" s="78"/>
      <c r="HJ126" s="78"/>
      <c r="HK126" s="78"/>
      <c r="HL126" s="78"/>
      <c r="HM126" s="78"/>
      <c r="HN126" s="78"/>
      <c r="HO126" s="78"/>
      <c r="HP126" s="78"/>
      <c r="HQ126" s="78"/>
      <c r="HR126" s="78"/>
      <c r="HS126" s="78"/>
      <c r="HT126" s="78"/>
      <c r="HU126" s="78"/>
      <c r="HV126" s="78"/>
      <c r="HW126" s="78"/>
      <c r="HX126" s="78"/>
      <c r="HY126" s="78"/>
      <c r="HZ126" s="78"/>
      <c r="IA126" s="78"/>
      <c r="IB126" s="78"/>
      <c r="IC126" s="78"/>
      <c r="ID126" s="78"/>
      <c r="IE126" s="78"/>
      <c r="IF126" s="78"/>
      <c r="IG126" s="78"/>
      <c r="IH126" s="78"/>
      <c r="II126" s="78"/>
      <c r="IJ126" s="78"/>
      <c r="IK126" s="78"/>
      <c r="IL126" s="78"/>
      <c r="IM126" s="78"/>
      <c r="IN126" s="78"/>
      <c r="IO126" s="78"/>
      <c r="IP126" s="78"/>
      <c r="IQ126" s="78"/>
      <c r="IR126" s="78"/>
      <c r="IS126" s="78"/>
      <c r="IT126" s="78"/>
      <c r="IU126" s="78"/>
      <c r="IV126" s="78"/>
      <c r="IW126" s="78"/>
      <c r="IX126" s="78"/>
      <c r="IY126" s="78"/>
      <c r="IZ126" s="78"/>
    </row>
    <row r="127" spans="1:260" s="113" customFormat="1" ht="18.75" hidden="1" customHeight="1">
      <c r="A127" s="27" t="s">
        <v>597</v>
      </c>
      <c r="B127" s="27" t="s">
        <v>90</v>
      </c>
      <c r="C127" s="30">
        <v>20</v>
      </c>
      <c r="D127" s="27" t="s">
        <v>598</v>
      </c>
      <c r="E127" s="33">
        <v>3620</v>
      </c>
      <c r="F127" s="36">
        <f t="shared" si="13"/>
        <v>72400</v>
      </c>
      <c r="G127" s="33"/>
      <c r="H127" s="33"/>
      <c r="I127" s="33"/>
      <c r="J127" s="33"/>
      <c r="K127" s="28">
        <f t="shared" si="14"/>
        <v>3620</v>
      </c>
      <c r="L127" s="26">
        <f t="shared" si="15"/>
        <v>72400</v>
      </c>
      <c r="M127" s="53" t="s">
        <v>30</v>
      </c>
      <c r="N127" s="54"/>
      <c r="O127" s="65">
        <f t="shared" si="16"/>
        <v>2.9999999999999997E-4</v>
      </c>
      <c r="P127" s="54"/>
      <c r="Q127" s="53"/>
      <c r="R127" s="107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8"/>
      <c r="CQ127" s="78"/>
      <c r="CR127" s="78"/>
      <c r="CS127" s="78"/>
      <c r="CT127" s="78"/>
      <c r="CU127" s="78"/>
      <c r="CV127" s="78"/>
      <c r="CW127" s="78"/>
      <c r="CX127" s="78"/>
      <c r="CY127" s="78"/>
      <c r="CZ127" s="78"/>
      <c r="DA127" s="78"/>
      <c r="DB127" s="78"/>
      <c r="DC127" s="78"/>
      <c r="DD127" s="78"/>
      <c r="DE127" s="78"/>
      <c r="DF127" s="78"/>
      <c r="DG127" s="78"/>
      <c r="DH127" s="78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78"/>
      <c r="EH127" s="78"/>
      <c r="EI127" s="78"/>
      <c r="EJ127" s="78"/>
      <c r="EK127" s="78"/>
      <c r="EL127" s="78"/>
      <c r="EM127" s="78"/>
      <c r="EN127" s="78"/>
      <c r="EO127" s="78"/>
      <c r="EP127" s="78"/>
      <c r="EQ127" s="78"/>
      <c r="ER127" s="78"/>
      <c r="ES127" s="78"/>
      <c r="ET127" s="78"/>
      <c r="EU127" s="78"/>
      <c r="EV127" s="78"/>
      <c r="EW127" s="78"/>
      <c r="EX127" s="78"/>
      <c r="EY127" s="78"/>
      <c r="EZ127" s="78"/>
      <c r="FA127" s="78"/>
      <c r="FB127" s="78"/>
      <c r="FC127" s="78"/>
      <c r="FD127" s="78"/>
      <c r="FE127" s="78"/>
      <c r="FF127" s="78"/>
      <c r="FG127" s="78"/>
      <c r="FH127" s="78"/>
      <c r="FI127" s="78"/>
      <c r="FJ127" s="78"/>
      <c r="FK127" s="78"/>
      <c r="FL127" s="78"/>
      <c r="FM127" s="78"/>
      <c r="FN127" s="78"/>
      <c r="FO127" s="78"/>
      <c r="FP127" s="78"/>
      <c r="FQ127" s="78"/>
      <c r="FR127" s="78"/>
      <c r="FS127" s="78"/>
      <c r="FT127" s="78"/>
      <c r="FU127" s="78"/>
      <c r="FV127" s="78"/>
      <c r="FW127" s="78"/>
      <c r="FX127" s="78"/>
      <c r="FY127" s="78"/>
      <c r="FZ127" s="78"/>
      <c r="GA127" s="78"/>
      <c r="GB127" s="78"/>
      <c r="GC127" s="78"/>
      <c r="GD127" s="78"/>
      <c r="GE127" s="78"/>
      <c r="GF127" s="78"/>
      <c r="GG127" s="78"/>
      <c r="GH127" s="78"/>
      <c r="GI127" s="78"/>
      <c r="GJ127" s="78"/>
      <c r="GK127" s="78"/>
      <c r="GL127" s="78"/>
      <c r="GM127" s="78"/>
      <c r="GN127" s="78"/>
      <c r="GO127" s="78"/>
      <c r="GP127" s="78"/>
      <c r="GQ127" s="78"/>
      <c r="GR127" s="78"/>
      <c r="GS127" s="78"/>
      <c r="GT127" s="78"/>
      <c r="GU127" s="78"/>
      <c r="GV127" s="78"/>
      <c r="GW127" s="78"/>
      <c r="GX127" s="78"/>
      <c r="GY127" s="78"/>
      <c r="GZ127" s="78"/>
      <c r="HA127" s="78"/>
      <c r="HB127" s="78"/>
      <c r="HC127" s="78"/>
      <c r="HD127" s="78"/>
      <c r="HE127" s="78"/>
      <c r="HF127" s="78"/>
      <c r="HG127" s="78"/>
      <c r="HH127" s="78"/>
      <c r="HI127" s="78"/>
      <c r="HJ127" s="78"/>
      <c r="HK127" s="78"/>
      <c r="HL127" s="78"/>
      <c r="HM127" s="78"/>
      <c r="HN127" s="78"/>
      <c r="HO127" s="78"/>
      <c r="HP127" s="78"/>
      <c r="HQ127" s="78"/>
      <c r="HR127" s="78"/>
      <c r="HS127" s="78"/>
      <c r="HT127" s="78"/>
      <c r="HU127" s="78"/>
      <c r="HV127" s="78"/>
      <c r="HW127" s="78"/>
      <c r="HX127" s="78"/>
      <c r="HY127" s="78"/>
      <c r="HZ127" s="78"/>
      <c r="IA127" s="78"/>
      <c r="IB127" s="78"/>
      <c r="IC127" s="78"/>
      <c r="ID127" s="78"/>
      <c r="IE127" s="78"/>
      <c r="IF127" s="78"/>
      <c r="IG127" s="78"/>
      <c r="IH127" s="78"/>
      <c r="II127" s="78"/>
      <c r="IJ127" s="78"/>
      <c r="IK127" s="78"/>
      <c r="IL127" s="78"/>
      <c r="IM127" s="78"/>
      <c r="IN127" s="78"/>
      <c r="IO127" s="78"/>
      <c r="IP127" s="78"/>
      <c r="IQ127" s="78"/>
      <c r="IR127" s="78"/>
      <c r="IS127" s="78"/>
      <c r="IT127" s="78"/>
      <c r="IU127" s="78"/>
      <c r="IV127" s="78"/>
      <c r="IW127" s="78"/>
      <c r="IX127" s="78"/>
      <c r="IY127" s="78"/>
      <c r="IZ127" s="78"/>
    </row>
    <row r="128" spans="1:260" s="113" customFormat="1" ht="18.75" hidden="1" customHeight="1">
      <c r="A128" s="27" t="s">
        <v>599</v>
      </c>
      <c r="B128" s="27" t="s">
        <v>92</v>
      </c>
      <c r="C128" s="30">
        <v>20</v>
      </c>
      <c r="D128" s="27" t="s">
        <v>600</v>
      </c>
      <c r="E128" s="33">
        <v>3900</v>
      </c>
      <c r="F128" s="36">
        <f t="shared" si="13"/>
        <v>78000</v>
      </c>
      <c r="G128" s="33"/>
      <c r="H128" s="33"/>
      <c r="I128" s="33"/>
      <c r="J128" s="33"/>
      <c r="K128" s="28">
        <f t="shared" si="14"/>
        <v>3900</v>
      </c>
      <c r="L128" s="26">
        <f t="shared" si="15"/>
        <v>78000</v>
      </c>
      <c r="M128" s="53" t="s">
        <v>30</v>
      </c>
      <c r="N128" s="54"/>
      <c r="O128" s="65">
        <f t="shared" si="16"/>
        <v>2.9999999999999997E-4</v>
      </c>
      <c r="P128" s="54"/>
      <c r="Q128" s="53"/>
      <c r="R128" s="107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G128" s="78"/>
      <c r="CH128" s="78"/>
      <c r="CI128" s="78"/>
      <c r="CJ128" s="78"/>
      <c r="CK128" s="78"/>
      <c r="CL128" s="78"/>
      <c r="CM128" s="78"/>
      <c r="CN128" s="78"/>
      <c r="CO128" s="78"/>
      <c r="CP128" s="78"/>
      <c r="CQ128" s="78"/>
      <c r="CR128" s="78"/>
      <c r="CS128" s="78"/>
      <c r="CT128" s="78"/>
      <c r="CU128" s="78"/>
      <c r="CV128" s="78"/>
      <c r="CW128" s="78"/>
      <c r="CX128" s="78"/>
      <c r="CY128" s="78"/>
      <c r="CZ128" s="78"/>
      <c r="DA128" s="78"/>
      <c r="DB128" s="78"/>
      <c r="DC128" s="78"/>
      <c r="DD128" s="78"/>
      <c r="DE128" s="78"/>
      <c r="DF128" s="78"/>
      <c r="DG128" s="78"/>
      <c r="DH128" s="78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78"/>
      <c r="EH128" s="78"/>
      <c r="EI128" s="78"/>
      <c r="EJ128" s="78"/>
      <c r="EK128" s="78"/>
      <c r="EL128" s="78"/>
      <c r="EM128" s="78"/>
      <c r="EN128" s="78"/>
      <c r="EO128" s="78"/>
      <c r="EP128" s="78"/>
      <c r="EQ128" s="78"/>
      <c r="ER128" s="78"/>
      <c r="ES128" s="78"/>
      <c r="ET128" s="78"/>
      <c r="EU128" s="78"/>
      <c r="EV128" s="78"/>
      <c r="EW128" s="78"/>
      <c r="EX128" s="78"/>
      <c r="EY128" s="78"/>
      <c r="EZ128" s="78"/>
      <c r="FA128" s="78"/>
      <c r="FB128" s="78"/>
      <c r="FC128" s="78"/>
      <c r="FD128" s="78"/>
      <c r="FE128" s="78"/>
      <c r="FF128" s="78"/>
      <c r="FG128" s="78"/>
      <c r="FH128" s="78"/>
      <c r="FI128" s="78"/>
      <c r="FJ128" s="78"/>
      <c r="FK128" s="78"/>
      <c r="FL128" s="78"/>
      <c r="FM128" s="78"/>
      <c r="FN128" s="78"/>
      <c r="FO128" s="78"/>
      <c r="FP128" s="78"/>
      <c r="FQ128" s="78"/>
      <c r="FR128" s="78"/>
      <c r="FS128" s="78"/>
      <c r="FT128" s="78"/>
      <c r="FU128" s="78"/>
      <c r="FV128" s="78"/>
      <c r="FW128" s="78"/>
      <c r="FX128" s="78"/>
      <c r="FY128" s="78"/>
      <c r="FZ128" s="78"/>
      <c r="GA128" s="78"/>
      <c r="GB128" s="78"/>
      <c r="GC128" s="78"/>
      <c r="GD128" s="78"/>
      <c r="GE128" s="78"/>
      <c r="GF128" s="78"/>
      <c r="GG128" s="78"/>
      <c r="GH128" s="78"/>
      <c r="GI128" s="78"/>
      <c r="GJ128" s="78"/>
      <c r="GK128" s="78"/>
      <c r="GL128" s="78"/>
      <c r="GM128" s="78"/>
      <c r="GN128" s="78"/>
      <c r="GO128" s="78"/>
      <c r="GP128" s="78"/>
      <c r="GQ128" s="78"/>
      <c r="GR128" s="78"/>
      <c r="GS128" s="78"/>
      <c r="GT128" s="78"/>
      <c r="GU128" s="78"/>
      <c r="GV128" s="78"/>
      <c r="GW128" s="78"/>
      <c r="GX128" s="78"/>
      <c r="GY128" s="78"/>
      <c r="GZ128" s="78"/>
      <c r="HA128" s="78"/>
      <c r="HB128" s="78"/>
      <c r="HC128" s="78"/>
      <c r="HD128" s="78"/>
      <c r="HE128" s="78"/>
      <c r="HF128" s="78"/>
      <c r="HG128" s="78"/>
      <c r="HH128" s="78"/>
      <c r="HI128" s="78"/>
      <c r="HJ128" s="78"/>
      <c r="HK128" s="78"/>
      <c r="HL128" s="78"/>
      <c r="HM128" s="78"/>
      <c r="HN128" s="78"/>
      <c r="HO128" s="78"/>
      <c r="HP128" s="78"/>
      <c r="HQ128" s="78"/>
      <c r="HR128" s="78"/>
      <c r="HS128" s="78"/>
      <c r="HT128" s="78"/>
      <c r="HU128" s="78"/>
      <c r="HV128" s="78"/>
      <c r="HW128" s="78"/>
      <c r="HX128" s="78"/>
      <c r="HY128" s="78"/>
      <c r="HZ128" s="78"/>
      <c r="IA128" s="78"/>
      <c r="IB128" s="78"/>
      <c r="IC128" s="78"/>
      <c r="ID128" s="78"/>
      <c r="IE128" s="78"/>
      <c r="IF128" s="78"/>
      <c r="IG128" s="78"/>
      <c r="IH128" s="78"/>
      <c r="II128" s="78"/>
      <c r="IJ128" s="78"/>
      <c r="IK128" s="78"/>
      <c r="IL128" s="78"/>
      <c r="IM128" s="78"/>
      <c r="IN128" s="78"/>
      <c r="IO128" s="78"/>
      <c r="IP128" s="78"/>
      <c r="IQ128" s="78"/>
      <c r="IR128" s="78"/>
      <c r="IS128" s="78"/>
      <c r="IT128" s="78"/>
      <c r="IU128" s="78"/>
      <c r="IV128" s="78"/>
      <c r="IW128" s="78"/>
      <c r="IX128" s="78"/>
      <c r="IY128" s="78"/>
      <c r="IZ128" s="78"/>
    </row>
    <row r="129" spans="1:260" s="115" customFormat="1" ht="18.75" hidden="1" customHeight="1">
      <c r="A129" s="27" t="s">
        <v>601</v>
      </c>
      <c r="B129" s="27" t="s">
        <v>94</v>
      </c>
      <c r="C129" s="30">
        <v>16</v>
      </c>
      <c r="D129" s="27" t="s">
        <v>596</v>
      </c>
      <c r="E129" s="33">
        <v>3760</v>
      </c>
      <c r="F129" s="36">
        <f t="shared" si="13"/>
        <v>60160</v>
      </c>
      <c r="G129" s="33"/>
      <c r="H129" s="33"/>
      <c r="I129" s="33"/>
      <c r="J129" s="33"/>
      <c r="K129" s="28">
        <f t="shared" si="14"/>
        <v>3760</v>
      </c>
      <c r="L129" s="26">
        <f t="shared" si="15"/>
        <v>60160</v>
      </c>
      <c r="M129" s="53" t="s">
        <v>30</v>
      </c>
      <c r="N129" s="54"/>
      <c r="O129" s="65">
        <f t="shared" si="16"/>
        <v>2.0000000000000001E-4</v>
      </c>
      <c r="P129" s="54"/>
      <c r="Q129" s="53"/>
      <c r="R129" s="107"/>
      <c r="S129" s="108"/>
      <c r="T129" s="108"/>
      <c r="U129" s="108"/>
      <c r="V129" s="108"/>
      <c r="W129" s="108"/>
      <c r="X129" s="108"/>
      <c r="Y129" s="108"/>
      <c r="Z129" s="108"/>
      <c r="AA129" s="108"/>
      <c r="AB129" s="108"/>
      <c r="AC129" s="108"/>
      <c r="AD129" s="108"/>
      <c r="AE129" s="108"/>
      <c r="AF129" s="108"/>
      <c r="AG129" s="108"/>
      <c r="AH129" s="108"/>
      <c r="AI129" s="108"/>
      <c r="AJ129" s="108"/>
      <c r="AK129" s="108"/>
      <c r="AL129" s="108"/>
      <c r="AM129" s="108"/>
      <c r="AN129" s="108"/>
      <c r="AO129" s="108"/>
      <c r="AP129" s="108"/>
      <c r="AQ129" s="108"/>
      <c r="AR129" s="108"/>
      <c r="AS129" s="108"/>
      <c r="AT129" s="108"/>
      <c r="AU129" s="108"/>
      <c r="AV129" s="108"/>
      <c r="AW129" s="108"/>
      <c r="AX129" s="108"/>
      <c r="AY129" s="108"/>
      <c r="AZ129" s="108"/>
      <c r="BA129" s="108"/>
      <c r="BB129" s="108"/>
      <c r="BC129" s="108"/>
      <c r="BD129" s="108"/>
      <c r="BE129" s="108"/>
      <c r="BF129" s="108"/>
      <c r="BG129" s="108"/>
      <c r="BH129" s="108"/>
      <c r="BI129" s="108"/>
      <c r="BJ129" s="108"/>
      <c r="BK129" s="108"/>
      <c r="BL129" s="108"/>
      <c r="BM129" s="108"/>
      <c r="BN129" s="108"/>
      <c r="BO129" s="108"/>
      <c r="BP129" s="108"/>
      <c r="BQ129" s="108"/>
      <c r="BR129" s="108"/>
      <c r="BS129" s="108"/>
      <c r="BT129" s="108"/>
      <c r="BU129" s="108"/>
      <c r="BV129" s="108"/>
      <c r="BW129" s="108"/>
      <c r="BX129" s="108"/>
      <c r="BY129" s="108"/>
      <c r="BZ129" s="108"/>
      <c r="CA129" s="108"/>
      <c r="CB129" s="108"/>
      <c r="CC129" s="108"/>
      <c r="CD129" s="108"/>
      <c r="CE129" s="108"/>
      <c r="CF129" s="108"/>
      <c r="CG129" s="108"/>
      <c r="CH129" s="108"/>
      <c r="CI129" s="108"/>
      <c r="CJ129" s="108"/>
      <c r="CK129" s="108"/>
      <c r="CL129" s="108"/>
      <c r="CM129" s="108"/>
      <c r="CN129" s="108"/>
      <c r="CO129" s="108"/>
      <c r="CP129" s="108"/>
      <c r="CQ129" s="108"/>
      <c r="CR129" s="108"/>
      <c r="CS129" s="108"/>
      <c r="CT129" s="108"/>
      <c r="CU129" s="108"/>
      <c r="CV129" s="108"/>
      <c r="CW129" s="108"/>
      <c r="CX129" s="108"/>
      <c r="CY129" s="108"/>
      <c r="CZ129" s="108"/>
      <c r="DA129" s="108"/>
      <c r="DB129" s="108"/>
      <c r="DC129" s="108"/>
      <c r="DD129" s="108"/>
      <c r="DE129" s="108"/>
      <c r="DF129" s="108"/>
      <c r="DG129" s="108"/>
      <c r="DH129" s="108"/>
      <c r="DI129" s="108"/>
      <c r="DJ129" s="108"/>
      <c r="DK129" s="108"/>
      <c r="DL129" s="108"/>
      <c r="DM129" s="108"/>
      <c r="DN129" s="108"/>
      <c r="DO129" s="108"/>
      <c r="DP129" s="108"/>
      <c r="DQ129" s="108"/>
      <c r="DR129" s="108"/>
      <c r="DS129" s="108"/>
      <c r="DT129" s="108"/>
      <c r="DU129" s="108"/>
      <c r="DV129" s="108"/>
      <c r="DW129" s="108"/>
      <c r="DX129" s="108"/>
      <c r="DY129" s="108"/>
      <c r="DZ129" s="108"/>
      <c r="EA129" s="108"/>
      <c r="EB129" s="108"/>
      <c r="EC129" s="108"/>
      <c r="ED129" s="108"/>
      <c r="EE129" s="108"/>
      <c r="EF129" s="108"/>
      <c r="EG129" s="108"/>
      <c r="EH129" s="108"/>
      <c r="EI129" s="108"/>
      <c r="EJ129" s="108"/>
      <c r="EK129" s="108"/>
      <c r="EL129" s="108"/>
      <c r="EM129" s="108"/>
      <c r="EN129" s="108"/>
      <c r="EO129" s="108"/>
      <c r="EP129" s="108"/>
      <c r="EQ129" s="108"/>
      <c r="ER129" s="108"/>
      <c r="ES129" s="108"/>
      <c r="ET129" s="108"/>
      <c r="EU129" s="108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  <c r="FH129" s="108"/>
      <c r="FI129" s="108"/>
      <c r="FJ129" s="108"/>
      <c r="FK129" s="108"/>
      <c r="FL129" s="108"/>
      <c r="FM129" s="108"/>
      <c r="FN129" s="108"/>
      <c r="FO129" s="108"/>
      <c r="FP129" s="108"/>
      <c r="FQ129" s="108"/>
      <c r="FR129" s="108"/>
      <c r="FS129" s="108"/>
      <c r="FT129" s="108"/>
      <c r="FU129" s="108"/>
      <c r="FV129" s="108"/>
      <c r="FW129" s="108"/>
      <c r="FX129" s="108"/>
      <c r="FY129" s="108"/>
      <c r="FZ129" s="108"/>
      <c r="GA129" s="108"/>
      <c r="GB129" s="108"/>
      <c r="GC129" s="108"/>
      <c r="GD129" s="108"/>
      <c r="GE129" s="108"/>
      <c r="GF129" s="108"/>
      <c r="GG129" s="108"/>
      <c r="GH129" s="108"/>
      <c r="GI129" s="108"/>
      <c r="GJ129" s="108"/>
      <c r="GK129" s="108"/>
      <c r="GL129" s="108"/>
      <c r="GM129" s="108"/>
      <c r="GN129" s="108"/>
      <c r="GO129" s="108"/>
      <c r="GP129" s="108"/>
      <c r="GQ129" s="108"/>
      <c r="GR129" s="108"/>
      <c r="GS129" s="108"/>
      <c r="GT129" s="108"/>
      <c r="GU129" s="108"/>
      <c r="GV129" s="108"/>
      <c r="GW129" s="108"/>
      <c r="GX129" s="108"/>
      <c r="GY129" s="108"/>
      <c r="GZ129" s="108"/>
      <c r="HA129" s="108"/>
      <c r="HB129" s="108"/>
      <c r="HC129" s="108"/>
      <c r="HD129" s="108"/>
      <c r="HE129" s="108"/>
      <c r="HF129" s="108"/>
      <c r="HG129" s="108"/>
      <c r="HH129" s="108"/>
      <c r="HI129" s="108"/>
      <c r="HJ129" s="108"/>
      <c r="HK129" s="108"/>
      <c r="HL129" s="108"/>
      <c r="HM129" s="108"/>
      <c r="HN129" s="108"/>
      <c r="HO129" s="108"/>
      <c r="HP129" s="108"/>
      <c r="HQ129" s="108"/>
      <c r="HR129" s="108"/>
      <c r="HS129" s="108"/>
      <c r="HT129" s="108"/>
      <c r="HU129" s="108"/>
      <c r="HV129" s="108"/>
      <c r="HW129" s="108"/>
      <c r="HX129" s="108"/>
      <c r="HY129" s="108"/>
      <c r="HZ129" s="108"/>
      <c r="IA129" s="108"/>
      <c r="IB129" s="108"/>
      <c r="IC129" s="108"/>
      <c r="ID129" s="108"/>
      <c r="IE129" s="108"/>
      <c r="IF129" s="108"/>
      <c r="IG129" s="108"/>
      <c r="IH129" s="108"/>
      <c r="II129" s="108"/>
      <c r="IJ129" s="108"/>
      <c r="IK129" s="108"/>
      <c r="IL129" s="108"/>
      <c r="IM129" s="108"/>
      <c r="IN129" s="108"/>
      <c r="IO129" s="108"/>
      <c r="IP129" s="108"/>
      <c r="IQ129" s="108"/>
      <c r="IR129" s="108"/>
      <c r="IS129" s="108"/>
      <c r="IT129" s="108"/>
      <c r="IU129" s="108"/>
      <c r="IV129" s="108"/>
      <c r="IW129" s="108"/>
      <c r="IX129" s="108"/>
      <c r="IY129" s="108"/>
      <c r="IZ129" s="108"/>
    </row>
    <row r="130" spans="1:260" s="108" customFormat="1" ht="18.75" hidden="1" customHeight="1">
      <c r="A130" s="27" t="s">
        <v>602</v>
      </c>
      <c r="B130" s="27" t="s">
        <v>96</v>
      </c>
      <c r="C130" s="30">
        <v>8</v>
      </c>
      <c r="D130" s="27" t="s">
        <v>598</v>
      </c>
      <c r="E130" s="33">
        <v>1150</v>
      </c>
      <c r="F130" s="36">
        <f t="shared" si="13"/>
        <v>9200</v>
      </c>
      <c r="G130" s="33"/>
      <c r="H130" s="33"/>
      <c r="I130" s="33"/>
      <c r="J130" s="33"/>
      <c r="K130" s="28">
        <f t="shared" si="14"/>
        <v>1150</v>
      </c>
      <c r="L130" s="26">
        <f t="shared" si="15"/>
        <v>9200</v>
      </c>
      <c r="M130" s="53" t="s">
        <v>30</v>
      </c>
      <c r="N130" s="54"/>
      <c r="O130" s="65">
        <f t="shared" si="16"/>
        <v>0</v>
      </c>
      <c r="P130" s="54"/>
      <c r="Q130" s="53"/>
      <c r="R130" s="107"/>
    </row>
    <row r="131" spans="1:260" s="115" customFormat="1" ht="18.75" hidden="1" customHeight="1">
      <c r="A131" s="42" t="s">
        <v>603</v>
      </c>
      <c r="B131" s="27"/>
      <c r="C131" s="27">
        <v>1</v>
      </c>
      <c r="D131" s="121" t="s">
        <v>604</v>
      </c>
      <c r="E131" s="36">
        <v>0</v>
      </c>
      <c r="F131" s="36"/>
      <c r="G131" s="36">
        <v>187765</v>
      </c>
      <c r="H131" s="36">
        <f>INT(C131*G131)</f>
        <v>187765</v>
      </c>
      <c r="I131" s="36">
        <v>0</v>
      </c>
      <c r="J131" s="36"/>
      <c r="K131" s="28">
        <f t="shared" si="14"/>
        <v>187765</v>
      </c>
      <c r="L131" s="26">
        <f t="shared" si="15"/>
        <v>187765</v>
      </c>
      <c r="M131" s="53" t="s">
        <v>30</v>
      </c>
      <c r="N131" s="54"/>
      <c r="O131" s="65">
        <f t="shared" si="16"/>
        <v>6.9999999999999999E-4</v>
      </c>
      <c r="P131" s="54"/>
      <c r="Q131" s="53"/>
      <c r="R131" s="107"/>
      <c r="S131" s="108"/>
      <c r="T131" s="108"/>
      <c r="U131" s="108"/>
      <c r="V131" s="108"/>
      <c r="W131" s="108"/>
      <c r="X131" s="108"/>
      <c r="Y131" s="108"/>
      <c r="Z131" s="108"/>
      <c r="AA131" s="108"/>
      <c r="AB131" s="108"/>
      <c r="AC131" s="108"/>
      <c r="AD131" s="108"/>
      <c r="AE131" s="108"/>
      <c r="AF131" s="108"/>
      <c r="AG131" s="108"/>
      <c r="AH131" s="108"/>
      <c r="AI131" s="108"/>
      <c r="AJ131" s="108"/>
      <c r="AK131" s="108"/>
      <c r="AL131" s="108"/>
      <c r="AM131" s="108"/>
      <c r="AN131" s="108"/>
      <c r="AO131" s="108"/>
      <c r="AP131" s="108"/>
      <c r="AQ131" s="108"/>
      <c r="AR131" s="108"/>
      <c r="AS131" s="108"/>
      <c r="AT131" s="108"/>
      <c r="AU131" s="108"/>
      <c r="AV131" s="108"/>
      <c r="AW131" s="108"/>
      <c r="AX131" s="108"/>
      <c r="AY131" s="108"/>
      <c r="AZ131" s="108"/>
      <c r="BA131" s="108"/>
      <c r="BB131" s="108"/>
      <c r="BC131" s="108"/>
      <c r="BD131" s="108"/>
      <c r="BE131" s="108"/>
      <c r="BF131" s="108"/>
      <c r="BG131" s="108"/>
      <c r="BH131" s="108"/>
      <c r="BI131" s="108"/>
      <c r="BJ131" s="108"/>
      <c r="BK131" s="108"/>
      <c r="BL131" s="108"/>
      <c r="BM131" s="108"/>
      <c r="BN131" s="108"/>
      <c r="BO131" s="108"/>
      <c r="BP131" s="108"/>
      <c r="BQ131" s="108"/>
      <c r="BR131" s="108"/>
      <c r="BS131" s="108"/>
      <c r="BT131" s="108"/>
      <c r="BU131" s="108"/>
      <c r="BV131" s="108"/>
      <c r="BW131" s="108"/>
      <c r="BX131" s="108"/>
      <c r="BY131" s="108"/>
      <c r="BZ131" s="108"/>
      <c r="CA131" s="108"/>
      <c r="CB131" s="108"/>
      <c r="CC131" s="108"/>
      <c r="CD131" s="108"/>
      <c r="CE131" s="108"/>
      <c r="CF131" s="108"/>
      <c r="CG131" s="108"/>
      <c r="CH131" s="108"/>
      <c r="CI131" s="108"/>
      <c r="CJ131" s="108"/>
      <c r="CK131" s="108"/>
      <c r="CL131" s="108"/>
      <c r="CM131" s="108"/>
      <c r="CN131" s="108"/>
      <c r="CO131" s="108"/>
      <c r="CP131" s="108"/>
      <c r="CQ131" s="108"/>
      <c r="CR131" s="108"/>
      <c r="CS131" s="108"/>
      <c r="CT131" s="108"/>
      <c r="CU131" s="108"/>
      <c r="CV131" s="108"/>
      <c r="CW131" s="108"/>
      <c r="CX131" s="108"/>
      <c r="CY131" s="108"/>
      <c r="CZ131" s="108"/>
      <c r="DA131" s="108"/>
      <c r="DB131" s="108"/>
      <c r="DC131" s="108"/>
      <c r="DD131" s="108"/>
      <c r="DE131" s="108"/>
      <c r="DF131" s="108"/>
      <c r="DG131" s="108"/>
      <c r="DH131" s="108"/>
      <c r="DI131" s="108"/>
      <c r="DJ131" s="108"/>
      <c r="DK131" s="108"/>
      <c r="DL131" s="108"/>
      <c r="DM131" s="108"/>
      <c r="DN131" s="108"/>
      <c r="DO131" s="108"/>
      <c r="DP131" s="108"/>
      <c r="DQ131" s="108"/>
      <c r="DR131" s="108"/>
      <c r="DS131" s="108"/>
      <c r="DT131" s="108"/>
      <c r="DU131" s="108"/>
      <c r="DV131" s="108"/>
      <c r="DW131" s="108"/>
      <c r="DX131" s="108"/>
      <c r="DY131" s="108"/>
      <c r="DZ131" s="108"/>
      <c r="EA131" s="108"/>
      <c r="EB131" s="108"/>
      <c r="EC131" s="108"/>
      <c r="ED131" s="108"/>
      <c r="EE131" s="108"/>
      <c r="EF131" s="108"/>
      <c r="EG131" s="108"/>
      <c r="EH131" s="108"/>
      <c r="EI131" s="108"/>
      <c r="EJ131" s="108"/>
      <c r="EK131" s="108"/>
      <c r="EL131" s="108"/>
      <c r="EM131" s="108"/>
      <c r="EN131" s="108"/>
      <c r="EO131" s="108"/>
      <c r="EP131" s="108"/>
      <c r="EQ131" s="108"/>
      <c r="ER131" s="108"/>
      <c r="ES131" s="108"/>
      <c r="ET131" s="108"/>
      <c r="EU131" s="108"/>
      <c r="EV131" s="108"/>
      <c r="EW131" s="108"/>
      <c r="EX131" s="108"/>
      <c r="EY131" s="108"/>
      <c r="EZ131" s="108"/>
      <c r="FA131" s="108"/>
      <c r="FB131" s="108"/>
      <c r="FC131" s="108"/>
      <c r="FD131" s="108"/>
      <c r="FE131" s="108"/>
      <c r="FF131" s="108"/>
      <c r="FG131" s="108"/>
      <c r="FH131" s="108"/>
      <c r="FI131" s="108"/>
      <c r="FJ131" s="108"/>
      <c r="FK131" s="108"/>
      <c r="FL131" s="108"/>
      <c r="FM131" s="108"/>
      <c r="FN131" s="108"/>
      <c r="FO131" s="108"/>
      <c r="FP131" s="108"/>
      <c r="FQ131" s="108"/>
      <c r="FR131" s="108"/>
      <c r="FS131" s="108"/>
      <c r="FT131" s="108"/>
      <c r="FU131" s="108"/>
      <c r="FV131" s="108"/>
      <c r="FW131" s="108"/>
      <c r="FX131" s="108"/>
      <c r="FY131" s="108"/>
      <c r="FZ131" s="108"/>
      <c r="GA131" s="108"/>
      <c r="GB131" s="108"/>
      <c r="GC131" s="108"/>
      <c r="GD131" s="108"/>
      <c r="GE131" s="108"/>
      <c r="GF131" s="108"/>
      <c r="GG131" s="108"/>
      <c r="GH131" s="108"/>
      <c r="GI131" s="108"/>
      <c r="GJ131" s="108"/>
      <c r="GK131" s="108"/>
      <c r="GL131" s="108"/>
      <c r="GM131" s="108"/>
      <c r="GN131" s="108"/>
      <c r="GO131" s="108"/>
      <c r="GP131" s="108"/>
      <c r="GQ131" s="108"/>
      <c r="GR131" s="108"/>
      <c r="GS131" s="108"/>
      <c r="GT131" s="108"/>
      <c r="GU131" s="108"/>
      <c r="GV131" s="108"/>
      <c r="GW131" s="108"/>
      <c r="GX131" s="108"/>
      <c r="GY131" s="108"/>
      <c r="GZ131" s="108"/>
      <c r="HA131" s="108"/>
      <c r="HB131" s="108"/>
      <c r="HC131" s="108"/>
      <c r="HD131" s="108"/>
      <c r="HE131" s="108"/>
      <c r="HF131" s="108"/>
      <c r="HG131" s="108"/>
      <c r="HH131" s="108"/>
      <c r="HI131" s="108"/>
      <c r="HJ131" s="108"/>
      <c r="HK131" s="108"/>
      <c r="HL131" s="108"/>
      <c r="HM131" s="108"/>
      <c r="HN131" s="108"/>
      <c r="HO131" s="108"/>
      <c r="HP131" s="108"/>
      <c r="HQ131" s="108"/>
      <c r="HR131" s="108"/>
      <c r="HS131" s="108"/>
      <c r="HT131" s="108"/>
      <c r="HU131" s="108"/>
      <c r="HV131" s="108"/>
      <c r="HW131" s="108"/>
      <c r="HX131" s="108"/>
      <c r="HY131" s="108"/>
      <c r="HZ131" s="108"/>
      <c r="IA131" s="108"/>
      <c r="IB131" s="108"/>
      <c r="IC131" s="108"/>
      <c r="ID131" s="108"/>
      <c r="IE131" s="108"/>
      <c r="IF131" s="108"/>
      <c r="IG131" s="108"/>
      <c r="IH131" s="108"/>
      <c r="II131" s="108"/>
      <c r="IJ131" s="108"/>
      <c r="IK131" s="108"/>
      <c r="IL131" s="108"/>
      <c r="IM131" s="108"/>
      <c r="IN131" s="108"/>
      <c r="IO131" s="108"/>
      <c r="IP131" s="108"/>
      <c r="IQ131" s="108"/>
      <c r="IR131" s="108"/>
      <c r="IS131" s="108"/>
      <c r="IT131" s="108"/>
      <c r="IU131" s="108"/>
      <c r="IV131" s="108"/>
      <c r="IW131" s="108"/>
      <c r="IX131" s="108"/>
      <c r="IY131" s="108"/>
      <c r="IZ131" s="108"/>
    </row>
    <row r="132" spans="1:260" s="108" customFormat="1" ht="18.75" hidden="1" customHeight="1">
      <c r="A132" s="26" t="s">
        <v>605</v>
      </c>
      <c r="B132" s="26"/>
      <c r="C132" s="27">
        <v>1</v>
      </c>
      <c r="D132" s="27" t="s">
        <v>606</v>
      </c>
      <c r="E132" s="36">
        <v>0</v>
      </c>
      <c r="F132" s="36"/>
      <c r="G132" s="36">
        <v>106463</v>
      </c>
      <c r="H132" s="36">
        <f>INT(C132*G132)</f>
        <v>106463</v>
      </c>
      <c r="I132" s="36">
        <v>0</v>
      </c>
      <c r="J132" s="36"/>
      <c r="K132" s="28">
        <f t="shared" si="14"/>
        <v>106463</v>
      </c>
      <c r="L132" s="26">
        <f t="shared" si="15"/>
        <v>106463</v>
      </c>
      <c r="M132" s="53" t="s">
        <v>30</v>
      </c>
      <c r="N132" s="54"/>
      <c r="O132" s="65">
        <f t="shared" si="16"/>
        <v>4.0000000000000002E-4</v>
      </c>
      <c r="P132" s="54"/>
      <c r="Q132" s="53"/>
      <c r="R132" s="107"/>
    </row>
    <row r="133" spans="1:260" s="108" customFormat="1" ht="18.75" hidden="1" customHeight="1">
      <c r="A133" s="42" t="s">
        <v>607</v>
      </c>
      <c r="B133" s="27"/>
      <c r="C133" s="30">
        <v>1</v>
      </c>
      <c r="D133" s="121" t="s">
        <v>523</v>
      </c>
      <c r="E133" s="36">
        <v>0</v>
      </c>
      <c r="F133" s="36"/>
      <c r="G133" s="36">
        <v>86640</v>
      </c>
      <c r="H133" s="36">
        <f>INT(C133*G133)</f>
        <v>86640</v>
      </c>
      <c r="I133" s="36">
        <v>0</v>
      </c>
      <c r="J133" s="36"/>
      <c r="K133" s="28">
        <f t="shared" si="14"/>
        <v>86640</v>
      </c>
      <c r="L133" s="26">
        <f t="shared" si="15"/>
        <v>86640</v>
      </c>
      <c r="M133" s="53" t="s">
        <v>30</v>
      </c>
      <c r="N133" s="54"/>
      <c r="O133" s="65">
        <f t="shared" si="16"/>
        <v>2.9999999999999997E-4</v>
      </c>
      <c r="P133" s="54"/>
      <c r="Q133" s="53"/>
      <c r="R133" s="107"/>
    </row>
    <row r="134" spans="1:260" s="108" customFormat="1" ht="18.75" hidden="1" customHeight="1">
      <c r="A134" s="26" t="s">
        <v>608</v>
      </c>
      <c r="B134" s="128"/>
      <c r="C134" s="30">
        <v>1</v>
      </c>
      <c r="D134" s="27" t="s">
        <v>305</v>
      </c>
      <c r="E134" s="36">
        <v>0</v>
      </c>
      <c r="F134" s="36"/>
      <c r="G134" s="36">
        <v>74061</v>
      </c>
      <c r="H134" s="36">
        <f>INT(C134*G134)</f>
        <v>74061</v>
      </c>
      <c r="I134" s="36">
        <v>0</v>
      </c>
      <c r="J134" s="36"/>
      <c r="K134" s="28">
        <f t="shared" si="14"/>
        <v>74061</v>
      </c>
      <c r="L134" s="26">
        <f t="shared" si="15"/>
        <v>74061</v>
      </c>
      <c r="M134" s="53" t="s">
        <v>30</v>
      </c>
      <c r="N134" s="54"/>
      <c r="O134" s="65">
        <f t="shared" si="16"/>
        <v>2.9999999999999997E-4</v>
      </c>
      <c r="P134" s="54"/>
      <c r="Q134" s="53"/>
      <c r="R134" s="107"/>
    </row>
    <row r="135" spans="1:260" s="108" customFormat="1" ht="18.75" hidden="1" customHeight="1">
      <c r="A135" s="26" t="s">
        <v>609</v>
      </c>
      <c r="B135" s="26"/>
      <c r="C135" s="27">
        <v>1</v>
      </c>
      <c r="D135" s="27" t="s">
        <v>606</v>
      </c>
      <c r="E135" s="36">
        <v>0</v>
      </c>
      <c r="F135" s="36"/>
      <c r="G135" s="36">
        <v>38839</v>
      </c>
      <c r="H135" s="36">
        <f>INT(C135*G135)</f>
        <v>38839</v>
      </c>
      <c r="I135" s="36">
        <v>0</v>
      </c>
      <c r="J135" s="36"/>
      <c r="K135" s="28">
        <f t="shared" si="14"/>
        <v>38839</v>
      </c>
      <c r="L135" s="26">
        <f t="shared" si="15"/>
        <v>38839</v>
      </c>
      <c r="M135" s="53" t="s">
        <v>30</v>
      </c>
      <c r="N135" s="54"/>
      <c r="O135" s="65">
        <f t="shared" si="16"/>
        <v>2.0000000000000001E-4</v>
      </c>
      <c r="P135" s="54"/>
      <c r="Q135" s="53"/>
      <c r="R135" s="107"/>
    </row>
    <row r="136" spans="1:260" s="108" customFormat="1" ht="20.100000000000001" hidden="1" customHeight="1">
      <c r="A136" s="123" t="s">
        <v>610</v>
      </c>
      <c r="B136" s="109"/>
      <c r="C136" s="109"/>
      <c r="D136" s="109"/>
      <c r="E136" s="110"/>
      <c r="F136" s="110">
        <f>F121+F122+F123+F124+F125+F126+F127+F128+F129+F130</f>
        <v>482360</v>
      </c>
      <c r="G136" s="110"/>
      <c r="H136" s="110">
        <f>H131+H132+H133+H134+H135</f>
        <v>493768</v>
      </c>
      <c r="I136" s="110"/>
      <c r="J136" s="110"/>
      <c r="K136" s="28"/>
      <c r="L136" s="110">
        <f>+INT(H136+J136+F136)</f>
        <v>976128</v>
      </c>
      <c r="M136" s="110"/>
      <c r="N136" s="381"/>
      <c r="O136" s="65"/>
      <c r="P136" s="54"/>
      <c r="Q136" s="53"/>
    </row>
    <row r="137" spans="1:260" s="108" customFormat="1" ht="20.100000000000001" hidden="1" customHeight="1">
      <c r="A137" s="123"/>
      <c r="B137" s="109"/>
      <c r="C137" s="109"/>
      <c r="D137" s="109"/>
      <c r="E137" s="110"/>
      <c r="F137" s="110"/>
      <c r="G137" s="110"/>
      <c r="H137" s="110"/>
      <c r="I137" s="110"/>
      <c r="J137" s="110"/>
      <c r="K137" s="28"/>
      <c r="L137" s="110"/>
      <c r="M137" s="110"/>
      <c r="N137" s="381"/>
      <c r="O137" s="65"/>
      <c r="P137" s="54"/>
      <c r="Q137" s="53"/>
    </row>
    <row r="138" spans="1:260" s="108" customFormat="1" ht="20.100000000000001" hidden="1" customHeight="1">
      <c r="A138" s="25" t="s">
        <v>611</v>
      </c>
      <c r="B138" s="109"/>
      <c r="C138" s="109"/>
      <c r="D138" s="109"/>
      <c r="E138" s="110"/>
      <c r="F138" s="110"/>
      <c r="G138" s="110"/>
      <c r="H138" s="110">
        <f>H143</f>
        <v>2920301</v>
      </c>
      <c r="I138" s="110"/>
      <c r="J138" s="110"/>
      <c r="K138" s="114"/>
      <c r="L138" s="116">
        <f>L143</f>
        <v>2920301</v>
      </c>
      <c r="M138" s="26"/>
      <c r="N138" s="382"/>
      <c r="O138" s="65"/>
      <c r="P138" s="54"/>
      <c r="Q138" s="53"/>
    </row>
    <row r="139" spans="1:260" s="108" customFormat="1" ht="20.100000000000001" hidden="1" customHeight="1">
      <c r="A139" s="27" t="s">
        <v>612</v>
      </c>
      <c r="B139" s="27"/>
      <c r="C139" s="27">
        <v>2</v>
      </c>
      <c r="D139" s="121" t="s">
        <v>42</v>
      </c>
      <c r="E139" s="36">
        <v>0</v>
      </c>
      <c r="F139" s="36"/>
      <c r="G139" s="36">
        <v>778059</v>
      </c>
      <c r="H139" s="36">
        <f>INT(C139*G139)</f>
        <v>1556118</v>
      </c>
      <c r="I139" s="36">
        <v>0</v>
      </c>
      <c r="J139" s="36"/>
      <c r="K139" s="28">
        <f t="shared" si="14"/>
        <v>778059</v>
      </c>
      <c r="L139" s="26">
        <f>+INT(F139+H139+J139)</f>
        <v>1556118</v>
      </c>
      <c r="M139" s="53" t="s">
        <v>30</v>
      </c>
      <c r="N139" s="54"/>
      <c r="O139" s="65">
        <f t="shared" ref="O139:O142" si="17">ROUND(L139/$K$6,4)</f>
        <v>6.1999999999999998E-3</v>
      </c>
      <c r="P139" s="54"/>
      <c r="Q139" s="53"/>
      <c r="R139" s="107"/>
    </row>
    <row r="140" spans="1:260" s="108" customFormat="1" ht="20.100000000000001" hidden="1" customHeight="1">
      <c r="A140" s="27" t="s">
        <v>613</v>
      </c>
      <c r="B140" s="27"/>
      <c r="C140" s="27">
        <v>2</v>
      </c>
      <c r="D140" s="121" t="s">
        <v>42</v>
      </c>
      <c r="E140" s="36">
        <v>0</v>
      </c>
      <c r="F140" s="36"/>
      <c r="G140" s="36">
        <v>419485</v>
      </c>
      <c r="H140" s="36">
        <f>INT(C140*G140)</f>
        <v>838970</v>
      </c>
      <c r="I140" s="36">
        <v>0</v>
      </c>
      <c r="J140" s="36"/>
      <c r="K140" s="28">
        <f t="shared" si="14"/>
        <v>419485</v>
      </c>
      <c r="L140" s="26">
        <f>+INT(F140+H140+J140)</f>
        <v>838970</v>
      </c>
      <c r="M140" s="53" t="s">
        <v>30</v>
      </c>
      <c r="N140" s="54"/>
      <c r="O140" s="65">
        <f t="shared" si="17"/>
        <v>3.3E-3</v>
      </c>
      <c r="P140" s="54"/>
      <c r="Q140" s="53"/>
      <c r="R140" s="107"/>
    </row>
    <row r="141" spans="1:260" s="108" customFormat="1" ht="20.100000000000001" hidden="1" customHeight="1">
      <c r="A141" s="27" t="s">
        <v>614</v>
      </c>
      <c r="B141" s="27"/>
      <c r="C141" s="27">
        <v>1</v>
      </c>
      <c r="D141" s="121" t="s">
        <v>414</v>
      </c>
      <c r="E141" s="36">
        <v>0</v>
      </c>
      <c r="F141" s="36"/>
      <c r="G141" s="36">
        <v>285005</v>
      </c>
      <c r="H141" s="36">
        <f>INT(C141*G141)</f>
        <v>285005</v>
      </c>
      <c r="I141" s="36">
        <v>0</v>
      </c>
      <c r="J141" s="36"/>
      <c r="K141" s="28">
        <f t="shared" si="14"/>
        <v>285005</v>
      </c>
      <c r="L141" s="26">
        <f>+INT(F141+H141+J141)</f>
        <v>285005</v>
      </c>
      <c r="M141" s="53" t="s">
        <v>30</v>
      </c>
      <c r="N141" s="54"/>
      <c r="O141" s="65">
        <f t="shared" si="17"/>
        <v>1.1000000000000001E-3</v>
      </c>
      <c r="P141" s="54"/>
      <c r="Q141" s="53"/>
      <c r="R141" s="107"/>
    </row>
    <row r="142" spans="1:260" s="129" customFormat="1" ht="20.100000000000001" hidden="1" customHeight="1">
      <c r="A142" s="27" t="s">
        <v>615</v>
      </c>
      <c r="B142" s="27"/>
      <c r="C142" s="27">
        <v>1</v>
      </c>
      <c r="D142" s="121" t="s">
        <v>42</v>
      </c>
      <c r="E142" s="36">
        <v>0</v>
      </c>
      <c r="F142" s="36"/>
      <c r="G142" s="36">
        <v>240208</v>
      </c>
      <c r="H142" s="36">
        <f>INT(C142*G142)</f>
        <v>240208</v>
      </c>
      <c r="I142" s="36">
        <v>0</v>
      </c>
      <c r="J142" s="36"/>
      <c r="K142" s="28">
        <f t="shared" si="14"/>
        <v>240208</v>
      </c>
      <c r="L142" s="26">
        <f>+INT(F142+H142+J142)</f>
        <v>240208</v>
      </c>
      <c r="M142" s="53" t="s">
        <v>30</v>
      </c>
      <c r="N142" s="54"/>
      <c r="O142" s="65">
        <f t="shared" si="17"/>
        <v>1E-3</v>
      </c>
      <c r="P142" s="54"/>
      <c r="Q142" s="53"/>
      <c r="R142" s="107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08"/>
      <c r="AC142" s="108"/>
      <c r="AD142" s="108"/>
      <c r="AE142" s="108"/>
      <c r="AF142" s="108"/>
      <c r="AG142" s="108"/>
      <c r="AH142" s="108"/>
      <c r="AI142" s="108"/>
      <c r="AJ142" s="108"/>
      <c r="AK142" s="108"/>
      <c r="AL142" s="108"/>
      <c r="AM142" s="108"/>
      <c r="AN142" s="108"/>
      <c r="AO142" s="108"/>
      <c r="AP142" s="108"/>
      <c r="AQ142" s="108"/>
      <c r="AR142" s="108"/>
      <c r="AS142" s="108"/>
      <c r="AT142" s="108"/>
      <c r="AU142" s="108"/>
      <c r="AV142" s="108"/>
      <c r="AW142" s="108"/>
      <c r="AX142" s="108"/>
      <c r="AY142" s="108"/>
      <c r="AZ142" s="108"/>
      <c r="BA142" s="108"/>
      <c r="BB142" s="108"/>
      <c r="BC142" s="108"/>
      <c r="BD142" s="108"/>
      <c r="BE142" s="108"/>
      <c r="BF142" s="108"/>
      <c r="BG142" s="108"/>
      <c r="BH142" s="108"/>
      <c r="BI142" s="108"/>
      <c r="BJ142" s="108"/>
      <c r="BK142" s="108"/>
      <c r="BL142" s="108"/>
      <c r="BM142" s="108"/>
      <c r="BN142" s="108"/>
      <c r="BO142" s="108"/>
      <c r="BP142" s="108"/>
      <c r="BQ142" s="108"/>
      <c r="BR142" s="108"/>
      <c r="BS142" s="108"/>
      <c r="BT142" s="108"/>
      <c r="BU142" s="108"/>
      <c r="BV142" s="108"/>
      <c r="BW142" s="108"/>
      <c r="BX142" s="108"/>
      <c r="BY142" s="108"/>
      <c r="BZ142" s="108"/>
      <c r="CA142" s="108"/>
      <c r="CB142" s="108"/>
      <c r="CC142" s="108"/>
      <c r="CD142" s="108"/>
      <c r="CE142" s="108"/>
      <c r="CF142" s="108"/>
      <c r="CG142" s="108"/>
      <c r="CH142" s="108"/>
      <c r="CI142" s="108"/>
      <c r="CJ142" s="108"/>
      <c r="CK142" s="108"/>
      <c r="CL142" s="108"/>
      <c r="CM142" s="108"/>
      <c r="CN142" s="108"/>
      <c r="CO142" s="108"/>
      <c r="CP142" s="108"/>
      <c r="CQ142" s="108"/>
      <c r="CR142" s="108"/>
      <c r="CS142" s="108"/>
      <c r="CT142" s="108"/>
      <c r="CU142" s="108"/>
      <c r="CV142" s="108"/>
      <c r="CW142" s="108"/>
      <c r="CX142" s="108"/>
      <c r="CY142" s="108"/>
      <c r="CZ142" s="108"/>
      <c r="DA142" s="108"/>
      <c r="DB142" s="108"/>
      <c r="DC142" s="108"/>
      <c r="DD142" s="108"/>
      <c r="DE142" s="108"/>
      <c r="DF142" s="108"/>
      <c r="DG142" s="108"/>
      <c r="DH142" s="108"/>
      <c r="DI142" s="108"/>
      <c r="DJ142" s="108"/>
      <c r="DK142" s="108"/>
      <c r="DL142" s="108"/>
      <c r="DM142" s="108"/>
      <c r="DN142" s="108"/>
      <c r="DO142" s="108"/>
      <c r="DP142" s="108"/>
      <c r="DQ142" s="108"/>
      <c r="DR142" s="108"/>
      <c r="DS142" s="108"/>
      <c r="DT142" s="108"/>
      <c r="DU142" s="108"/>
      <c r="DV142" s="108"/>
      <c r="DW142" s="108"/>
      <c r="DX142" s="108"/>
      <c r="DY142" s="108"/>
      <c r="DZ142" s="108"/>
      <c r="EA142" s="108"/>
      <c r="EB142" s="108"/>
      <c r="EC142" s="108"/>
      <c r="ED142" s="108"/>
      <c r="EE142" s="108"/>
      <c r="EF142" s="108"/>
      <c r="EG142" s="108"/>
      <c r="EH142" s="108"/>
      <c r="EI142" s="108"/>
      <c r="EJ142" s="108"/>
      <c r="EK142" s="108"/>
      <c r="EL142" s="108"/>
      <c r="EM142" s="108"/>
      <c r="EN142" s="108"/>
      <c r="EO142" s="108"/>
      <c r="EP142" s="108"/>
      <c r="EQ142" s="108"/>
      <c r="ER142" s="108"/>
      <c r="ES142" s="108"/>
      <c r="ET142" s="108"/>
      <c r="EU142" s="108"/>
      <c r="EV142" s="108"/>
      <c r="EW142" s="108"/>
      <c r="EX142" s="108"/>
      <c r="EY142" s="108"/>
      <c r="EZ142" s="108"/>
      <c r="FA142" s="108"/>
      <c r="FB142" s="108"/>
      <c r="FC142" s="108"/>
      <c r="FD142" s="108"/>
      <c r="FE142" s="108"/>
      <c r="FF142" s="108"/>
      <c r="FG142" s="108"/>
      <c r="FH142" s="108"/>
      <c r="FI142" s="108"/>
      <c r="FJ142" s="108"/>
      <c r="FK142" s="108"/>
      <c r="FL142" s="108"/>
      <c r="FM142" s="108"/>
      <c r="FN142" s="108"/>
      <c r="FO142" s="108"/>
      <c r="FP142" s="108"/>
      <c r="FQ142" s="108"/>
      <c r="FR142" s="108"/>
      <c r="FS142" s="108"/>
      <c r="FT142" s="108"/>
      <c r="FU142" s="108"/>
      <c r="FV142" s="108"/>
      <c r="FW142" s="108"/>
      <c r="FX142" s="108"/>
      <c r="FY142" s="108"/>
      <c r="FZ142" s="108"/>
      <c r="GA142" s="108"/>
      <c r="GB142" s="108"/>
      <c r="GC142" s="108"/>
      <c r="GD142" s="108"/>
      <c r="GE142" s="108"/>
      <c r="GF142" s="108"/>
      <c r="GG142" s="108"/>
      <c r="GH142" s="108"/>
      <c r="GI142" s="108"/>
      <c r="GJ142" s="108"/>
      <c r="GK142" s="108"/>
      <c r="GL142" s="108"/>
      <c r="GM142" s="108"/>
      <c r="GN142" s="108"/>
      <c r="GO142" s="108"/>
      <c r="GP142" s="108"/>
      <c r="GQ142" s="108"/>
      <c r="GR142" s="108"/>
      <c r="GS142" s="108"/>
      <c r="GT142" s="108"/>
      <c r="GU142" s="108"/>
      <c r="GV142" s="108"/>
      <c r="GW142" s="108"/>
      <c r="GX142" s="108"/>
      <c r="GY142" s="108"/>
      <c r="GZ142" s="108"/>
      <c r="HA142" s="108"/>
      <c r="HB142" s="108"/>
      <c r="HC142" s="108"/>
      <c r="HD142" s="108"/>
      <c r="HE142" s="108"/>
      <c r="HF142" s="108"/>
      <c r="HG142" s="108"/>
      <c r="HH142" s="108"/>
      <c r="HI142" s="108"/>
      <c r="HJ142" s="108"/>
      <c r="HK142" s="108"/>
      <c r="HL142" s="108"/>
      <c r="HM142" s="108"/>
      <c r="HN142" s="108"/>
      <c r="HO142" s="108"/>
      <c r="HP142" s="108"/>
      <c r="HQ142" s="108"/>
      <c r="HR142" s="108"/>
      <c r="HS142" s="108"/>
      <c r="HT142" s="108"/>
      <c r="HU142" s="108"/>
      <c r="HV142" s="108"/>
      <c r="HW142" s="108"/>
      <c r="HX142" s="108"/>
      <c r="HY142" s="108"/>
      <c r="HZ142" s="108"/>
      <c r="IA142" s="108"/>
      <c r="IB142" s="108"/>
      <c r="IC142" s="108"/>
      <c r="ID142" s="108"/>
      <c r="IE142" s="108"/>
      <c r="IF142" s="108"/>
      <c r="IG142" s="108"/>
      <c r="IH142" s="108"/>
      <c r="II142" s="108"/>
      <c r="IJ142" s="108"/>
      <c r="IK142" s="108"/>
      <c r="IL142" s="108"/>
      <c r="IM142" s="108"/>
      <c r="IN142" s="108"/>
      <c r="IO142" s="108"/>
      <c r="IP142" s="108"/>
      <c r="IQ142" s="108"/>
      <c r="IR142" s="108"/>
      <c r="IS142" s="108"/>
      <c r="IT142" s="108"/>
      <c r="IU142" s="108"/>
      <c r="IV142" s="108"/>
      <c r="IW142" s="108"/>
      <c r="IX142" s="108"/>
      <c r="IY142" s="108"/>
      <c r="IZ142" s="108"/>
    </row>
    <row r="143" spans="1:260" s="129" customFormat="1" ht="20.100000000000001" hidden="1" customHeight="1">
      <c r="A143" s="109" t="s">
        <v>227</v>
      </c>
      <c r="B143" s="109" t="s">
        <v>239</v>
      </c>
      <c r="C143" s="109"/>
      <c r="D143" s="109"/>
      <c r="E143" s="110"/>
      <c r="F143" s="110"/>
      <c r="G143" s="110"/>
      <c r="H143" s="110">
        <f>H139+H140+H141+H142</f>
        <v>2920301</v>
      </c>
      <c r="I143" s="110"/>
      <c r="J143" s="110"/>
      <c r="K143" s="28"/>
      <c r="L143" s="110">
        <f>+INT(H143+J143+F143)</f>
        <v>2920301</v>
      </c>
      <c r="M143" s="110"/>
      <c r="N143" s="381"/>
      <c r="O143" s="65"/>
      <c r="P143" s="54"/>
      <c r="Q143" s="53"/>
      <c r="R143" s="108"/>
      <c r="S143" s="108"/>
      <c r="T143" s="108"/>
      <c r="U143" s="108"/>
      <c r="V143" s="108"/>
      <c r="W143" s="108"/>
      <c r="X143" s="108"/>
      <c r="Y143" s="108"/>
      <c r="Z143" s="108"/>
      <c r="AA143" s="108"/>
      <c r="AB143" s="108"/>
      <c r="AC143" s="108"/>
      <c r="AD143" s="108"/>
      <c r="AE143" s="108"/>
      <c r="AF143" s="108"/>
      <c r="AG143" s="108"/>
      <c r="AH143" s="108"/>
      <c r="AI143" s="108"/>
      <c r="AJ143" s="108"/>
      <c r="AK143" s="108"/>
      <c r="AL143" s="108"/>
      <c r="AM143" s="108"/>
      <c r="AN143" s="108"/>
      <c r="AO143" s="108"/>
      <c r="AP143" s="108"/>
      <c r="AQ143" s="108"/>
      <c r="AR143" s="108"/>
      <c r="AS143" s="108"/>
      <c r="AT143" s="108"/>
      <c r="AU143" s="108"/>
      <c r="AV143" s="108"/>
      <c r="AW143" s="108"/>
      <c r="AX143" s="108"/>
      <c r="AY143" s="108"/>
      <c r="AZ143" s="108"/>
      <c r="BA143" s="108"/>
      <c r="BB143" s="108"/>
      <c r="BC143" s="108"/>
      <c r="BD143" s="108"/>
      <c r="BE143" s="108"/>
      <c r="BF143" s="108"/>
      <c r="BG143" s="108"/>
      <c r="BH143" s="108"/>
      <c r="BI143" s="108"/>
      <c r="BJ143" s="108"/>
      <c r="BK143" s="108"/>
      <c r="BL143" s="108"/>
      <c r="BM143" s="108"/>
      <c r="BN143" s="108"/>
      <c r="BO143" s="108"/>
      <c r="BP143" s="108"/>
      <c r="BQ143" s="108"/>
      <c r="BR143" s="108"/>
      <c r="BS143" s="108"/>
      <c r="BT143" s="108"/>
      <c r="BU143" s="108"/>
      <c r="BV143" s="108"/>
      <c r="BW143" s="108"/>
      <c r="BX143" s="108"/>
      <c r="BY143" s="108"/>
      <c r="BZ143" s="108"/>
      <c r="CA143" s="108"/>
      <c r="CB143" s="108"/>
      <c r="CC143" s="108"/>
      <c r="CD143" s="108"/>
      <c r="CE143" s="108"/>
      <c r="CF143" s="108"/>
      <c r="CG143" s="108"/>
      <c r="CH143" s="108"/>
      <c r="CI143" s="108"/>
      <c r="CJ143" s="108"/>
      <c r="CK143" s="108"/>
      <c r="CL143" s="108"/>
      <c r="CM143" s="108"/>
      <c r="CN143" s="108"/>
      <c r="CO143" s="108"/>
      <c r="CP143" s="108"/>
      <c r="CQ143" s="108"/>
      <c r="CR143" s="108"/>
      <c r="CS143" s="108"/>
      <c r="CT143" s="108"/>
      <c r="CU143" s="108"/>
      <c r="CV143" s="108"/>
      <c r="CW143" s="108"/>
      <c r="CX143" s="108"/>
      <c r="CY143" s="108"/>
      <c r="CZ143" s="108"/>
      <c r="DA143" s="108"/>
      <c r="DB143" s="108"/>
      <c r="DC143" s="108"/>
      <c r="DD143" s="108"/>
      <c r="DE143" s="108"/>
      <c r="DF143" s="108"/>
      <c r="DG143" s="108"/>
      <c r="DH143" s="108"/>
      <c r="DI143" s="108"/>
      <c r="DJ143" s="108"/>
      <c r="DK143" s="108"/>
      <c r="DL143" s="108"/>
      <c r="DM143" s="108"/>
      <c r="DN143" s="108"/>
      <c r="DO143" s="108"/>
      <c r="DP143" s="108"/>
      <c r="DQ143" s="108"/>
      <c r="DR143" s="108"/>
      <c r="DS143" s="108"/>
      <c r="DT143" s="108"/>
      <c r="DU143" s="108"/>
      <c r="DV143" s="108"/>
      <c r="DW143" s="108"/>
      <c r="DX143" s="108"/>
      <c r="DY143" s="108"/>
      <c r="DZ143" s="108"/>
      <c r="EA143" s="108"/>
      <c r="EB143" s="108"/>
      <c r="EC143" s="108"/>
      <c r="ED143" s="108"/>
      <c r="EE143" s="108"/>
      <c r="EF143" s="108"/>
      <c r="EG143" s="108"/>
      <c r="EH143" s="108"/>
      <c r="EI143" s="108"/>
      <c r="EJ143" s="108"/>
      <c r="EK143" s="108"/>
      <c r="EL143" s="108"/>
      <c r="EM143" s="108"/>
      <c r="EN143" s="108"/>
      <c r="EO143" s="108"/>
      <c r="EP143" s="108"/>
      <c r="EQ143" s="108"/>
      <c r="ER143" s="108"/>
      <c r="ES143" s="108"/>
      <c r="ET143" s="108"/>
      <c r="EU143" s="108"/>
      <c r="EV143" s="108"/>
      <c r="EW143" s="108"/>
      <c r="EX143" s="108"/>
      <c r="EY143" s="108"/>
      <c r="EZ143" s="108"/>
      <c r="FA143" s="108"/>
      <c r="FB143" s="108"/>
      <c r="FC143" s="108"/>
      <c r="FD143" s="108"/>
      <c r="FE143" s="108"/>
      <c r="FF143" s="108"/>
      <c r="FG143" s="108"/>
      <c r="FH143" s="108"/>
      <c r="FI143" s="108"/>
      <c r="FJ143" s="108"/>
      <c r="FK143" s="108"/>
      <c r="FL143" s="108"/>
      <c r="FM143" s="108"/>
      <c r="FN143" s="108"/>
      <c r="FO143" s="108"/>
      <c r="FP143" s="108"/>
      <c r="FQ143" s="108"/>
      <c r="FR143" s="108"/>
      <c r="FS143" s="108"/>
      <c r="FT143" s="108"/>
      <c r="FU143" s="108"/>
      <c r="FV143" s="108"/>
      <c r="FW143" s="108"/>
      <c r="FX143" s="108"/>
      <c r="FY143" s="108"/>
      <c r="FZ143" s="108"/>
      <c r="GA143" s="108"/>
      <c r="GB143" s="108"/>
      <c r="GC143" s="108"/>
      <c r="GD143" s="108"/>
      <c r="GE143" s="108"/>
      <c r="GF143" s="108"/>
      <c r="GG143" s="108"/>
      <c r="GH143" s="108"/>
      <c r="GI143" s="108"/>
      <c r="GJ143" s="108"/>
      <c r="GK143" s="108"/>
      <c r="GL143" s="108"/>
      <c r="GM143" s="108"/>
      <c r="GN143" s="108"/>
      <c r="GO143" s="108"/>
      <c r="GP143" s="108"/>
      <c r="GQ143" s="108"/>
      <c r="GR143" s="108"/>
      <c r="GS143" s="108"/>
      <c r="GT143" s="108"/>
      <c r="GU143" s="108"/>
      <c r="GV143" s="108"/>
      <c r="GW143" s="108"/>
      <c r="GX143" s="108"/>
      <c r="GY143" s="108"/>
      <c r="GZ143" s="108"/>
      <c r="HA143" s="108"/>
      <c r="HB143" s="108"/>
      <c r="HC143" s="108"/>
      <c r="HD143" s="108"/>
      <c r="HE143" s="108"/>
      <c r="HF143" s="108"/>
      <c r="HG143" s="108"/>
      <c r="HH143" s="108"/>
      <c r="HI143" s="108"/>
      <c r="HJ143" s="108"/>
      <c r="HK143" s="108"/>
      <c r="HL143" s="108"/>
      <c r="HM143" s="108"/>
      <c r="HN143" s="108"/>
      <c r="HO143" s="108"/>
      <c r="HP143" s="108"/>
      <c r="HQ143" s="108"/>
      <c r="HR143" s="108"/>
      <c r="HS143" s="108"/>
      <c r="HT143" s="108"/>
      <c r="HU143" s="108"/>
      <c r="HV143" s="108"/>
      <c r="HW143" s="108"/>
      <c r="HX143" s="108"/>
      <c r="HY143" s="108"/>
      <c r="HZ143" s="108"/>
      <c r="IA143" s="108"/>
      <c r="IB143" s="108"/>
      <c r="IC143" s="108"/>
      <c r="ID143" s="108"/>
      <c r="IE143" s="108"/>
      <c r="IF143" s="108"/>
      <c r="IG143" s="108"/>
      <c r="IH143" s="108"/>
      <c r="II143" s="108"/>
      <c r="IJ143" s="108"/>
      <c r="IK143" s="108"/>
      <c r="IL143" s="108"/>
      <c r="IM143" s="108"/>
      <c r="IN143" s="108"/>
      <c r="IO143" s="108"/>
      <c r="IP143" s="108"/>
      <c r="IQ143" s="108"/>
      <c r="IR143" s="108"/>
      <c r="IS143" s="108"/>
      <c r="IT143" s="108"/>
      <c r="IU143" s="108"/>
      <c r="IV143" s="108"/>
      <c r="IW143" s="108"/>
      <c r="IX143" s="108"/>
      <c r="IY143" s="108"/>
      <c r="IZ143" s="108"/>
    </row>
    <row r="144" spans="1:260" s="129" customFormat="1" ht="20.100000000000001" hidden="1" customHeight="1">
      <c r="A144" s="109"/>
      <c r="B144" s="109"/>
      <c r="C144" s="109"/>
      <c r="D144" s="109"/>
      <c r="E144" s="110"/>
      <c r="F144" s="110"/>
      <c r="G144" s="110"/>
      <c r="H144" s="110"/>
      <c r="I144" s="110"/>
      <c r="J144" s="110"/>
      <c r="K144" s="28"/>
      <c r="L144" s="110"/>
      <c r="M144" s="110"/>
      <c r="N144" s="381"/>
      <c r="O144" s="65"/>
      <c r="P144" s="54"/>
      <c r="Q144" s="53"/>
      <c r="R144" s="108"/>
      <c r="S144" s="108"/>
      <c r="T144" s="108"/>
      <c r="U144" s="108"/>
      <c r="V144" s="108"/>
      <c r="W144" s="108"/>
      <c r="X144" s="108"/>
      <c r="Y144" s="108"/>
      <c r="Z144" s="108"/>
      <c r="AA144" s="108"/>
      <c r="AB144" s="108"/>
      <c r="AC144" s="108"/>
      <c r="AD144" s="108"/>
      <c r="AE144" s="108"/>
      <c r="AF144" s="108"/>
      <c r="AG144" s="108"/>
      <c r="AH144" s="108"/>
      <c r="AI144" s="108"/>
      <c r="AJ144" s="108"/>
      <c r="AK144" s="108"/>
      <c r="AL144" s="108"/>
      <c r="AM144" s="108"/>
      <c r="AN144" s="108"/>
      <c r="AO144" s="108"/>
      <c r="AP144" s="108"/>
      <c r="AQ144" s="108"/>
      <c r="AR144" s="108"/>
      <c r="AS144" s="108"/>
      <c r="AT144" s="108"/>
      <c r="AU144" s="108"/>
      <c r="AV144" s="108"/>
      <c r="AW144" s="108"/>
      <c r="AX144" s="108"/>
      <c r="AY144" s="108"/>
      <c r="AZ144" s="108"/>
      <c r="BA144" s="108"/>
      <c r="BB144" s="108"/>
      <c r="BC144" s="108"/>
      <c r="BD144" s="108"/>
      <c r="BE144" s="108"/>
      <c r="BF144" s="108"/>
      <c r="BG144" s="108"/>
      <c r="BH144" s="108"/>
      <c r="BI144" s="108"/>
      <c r="BJ144" s="108"/>
      <c r="BK144" s="108"/>
      <c r="BL144" s="108"/>
      <c r="BM144" s="108"/>
      <c r="BN144" s="108"/>
      <c r="BO144" s="108"/>
      <c r="BP144" s="108"/>
      <c r="BQ144" s="108"/>
      <c r="BR144" s="108"/>
      <c r="BS144" s="108"/>
      <c r="BT144" s="108"/>
      <c r="BU144" s="108"/>
      <c r="BV144" s="108"/>
      <c r="BW144" s="108"/>
      <c r="BX144" s="108"/>
      <c r="BY144" s="108"/>
      <c r="BZ144" s="108"/>
      <c r="CA144" s="108"/>
      <c r="CB144" s="108"/>
      <c r="CC144" s="108"/>
      <c r="CD144" s="108"/>
      <c r="CE144" s="108"/>
      <c r="CF144" s="108"/>
      <c r="CG144" s="108"/>
      <c r="CH144" s="108"/>
      <c r="CI144" s="108"/>
      <c r="CJ144" s="108"/>
      <c r="CK144" s="108"/>
      <c r="CL144" s="108"/>
      <c r="CM144" s="108"/>
      <c r="CN144" s="108"/>
      <c r="CO144" s="108"/>
      <c r="CP144" s="108"/>
      <c r="CQ144" s="108"/>
      <c r="CR144" s="108"/>
      <c r="CS144" s="108"/>
      <c r="CT144" s="108"/>
      <c r="CU144" s="108"/>
      <c r="CV144" s="108"/>
      <c r="CW144" s="108"/>
      <c r="CX144" s="108"/>
      <c r="CY144" s="108"/>
      <c r="CZ144" s="108"/>
      <c r="DA144" s="108"/>
      <c r="DB144" s="108"/>
      <c r="DC144" s="108"/>
      <c r="DD144" s="108"/>
      <c r="DE144" s="108"/>
      <c r="DF144" s="108"/>
      <c r="DG144" s="108"/>
      <c r="DH144" s="108"/>
      <c r="DI144" s="108"/>
      <c r="DJ144" s="108"/>
      <c r="DK144" s="108"/>
      <c r="DL144" s="108"/>
      <c r="DM144" s="108"/>
      <c r="DN144" s="108"/>
      <c r="DO144" s="108"/>
      <c r="DP144" s="108"/>
      <c r="DQ144" s="108"/>
      <c r="DR144" s="108"/>
      <c r="DS144" s="108"/>
      <c r="DT144" s="108"/>
      <c r="DU144" s="108"/>
      <c r="DV144" s="108"/>
      <c r="DW144" s="108"/>
      <c r="DX144" s="108"/>
      <c r="DY144" s="108"/>
      <c r="DZ144" s="108"/>
      <c r="EA144" s="108"/>
      <c r="EB144" s="108"/>
      <c r="EC144" s="108"/>
      <c r="ED144" s="108"/>
      <c r="EE144" s="108"/>
      <c r="EF144" s="108"/>
      <c r="EG144" s="108"/>
      <c r="EH144" s="108"/>
      <c r="EI144" s="108"/>
      <c r="EJ144" s="108"/>
      <c r="EK144" s="108"/>
      <c r="EL144" s="108"/>
      <c r="EM144" s="108"/>
      <c r="EN144" s="108"/>
      <c r="EO144" s="108"/>
      <c r="EP144" s="108"/>
      <c r="EQ144" s="108"/>
      <c r="ER144" s="108"/>
      <c r="ES144" s="108"/>
      <c r="ET144" s="108"/>
      <c r="EU144" s="108"/>
      <c r="EV144" s="108"/>
      <c r="EW144" s="108"/>
      <c r="EX144" s="108"/>
      <c r="EY144" s="108"/>
      <c r="EZ144" s="108"/>
      <c r="FA144" s="108"/>
      <c r="FB144" s="108"/>
      <c r="FC144" s="108"/>
      <c r="FD144" s="108"/>
      <c r="FE144" s="108"/>
      <c r="FF144" s="108"/>
      <c r="FG144" s="108"/>
      <c r="FH144" s="108"/>
      <c r="FI144" s="108"/>
      <c r="FJ144" s="108"/>
      <c r="FK144" s="108"/>
      <c r="FL144" s="108"/>
      <c r="FM144" s="108"/>
      <c r="FN144" s="108"/>
      <c r="FO144" s="108"/>
      <c r="FP144" s="108"/>
      <c r="FQ144" s="108"/>
      <c r="FR144" s="108"/>
      <c r="FS144" s="108"/>
      <c r="FT144" s="108"/>
      <c r="FU144" s="108"/>
      <c r="FV144" s="108"/>
      <c r="FW144" s="108"/>
      <c r="FX144" s="108"/>
      <c r="FY144" s="108"/>
      <c r="FZ144" s="108"/>
      <c r="GA144" s="108"/>
      <c r="GB144" s="108"/>
      <c r="GC144" s="108"/>
      <c r="GD144" s="108"/>
      <c r="GE144" s="108"/>
      <c r="GF144" s="108"/>
      <c r="GG144" s="108"/>
      <c r="GH144" s="108"/>
      <c r="GI144" s="108"/>
      <c r="GJ144" s="108"/>
      <c r="GK144" s="108"/>
      <c r="GL144" s="108"/>
      <c r="GM144" s="108"/>
      <c r="GN144" s="108"/>
      <c r="GO144" s="108"/>
      <c r="GP144" s="108"/>
      <c r="GQ144" s="108"/>
      <c r="GR144" s="108"/>
      <c r="GS144" s="108"/>
      <c r="GT144" s="108"/>
      <c r="GU144" s="108"/>
      <c r="GV144" s="108"/>
      <c r="GW144" s="108"/>
      <c r="GX144" s="108"/>
      <c r="GY144" s="108"/>
      <c r="GZ144" s="108"/>
      <c r="HA144" s="108"/>
      <c r="HB144" s="108"/>
      <c r="HC144" s="108"/>
      <c r="HD144" s="108"/>
      <c r="HE144" s="108"/>
      <c r="HF144" s="108"/>
      <c r="HG144" s="108"/>
      <c r="HH144" s="108"/>
      <c r="HI144" s="108"/>
      <c r="HJ144" s="108"/>
      <c r="HK144" s="108"/>
      <c r="HL144" s="108"/>
      <c r="HM144" s="108"/>
      <c r="HN144" s="108"/>
      <c r="HO144" s="108"/>
      <c r="HP144" s="108"/>
      <c r="HQ144" s="108"/>
      <c r="HR144" s="108"/>
      <c r="HS144" s="108"/>
      <c r="HT144" s="108"/>
      <c r="HU144" s="108"/>
      <c r="HV144" s="108"/>
      <c r="HW144" s="108"/>
      <c r="HX144" s="108"/>
      <c r="HY144" s="108"/>
      <c r="HZ144" s="108"/>
      <c r="IA144" s="108"/>
      <c r="IB144" s="108"/>
      <c r="IC144" s="108"/>
      <c r="ID144" s="108"/>
      <c r="IE144" s="108"/>
      <c r="IF144" s="108"/>
      <c r="IG144" s="108"/>
      <c r="IH144" s="108"/>
      <c r="II144" s="108"/>
      <c r="IJ144" s="108"/>
      <c r="IK144" s="108"/>
      <c r="IL144" s="108"/>
      <c r="IM144" s="108"/>
      <c r="IN144" s="108"/>
      <c r="IO144" s="108"/>
      <c r="IP144" s="108"/>
      <c r="IQ144" s="108"/>
      <c r="IR144" s="108"/>
      <c r="IS144" s="108"/>
      <c r="IT144" s="108"/>
      <c r="IU144" s="108"/>
      <c r="IV144" s="108"/>
      <c r="IW144" s="108"/>
      <c r="IX144" s="108"/>
      <c r="IY144" s="108"/>
      <c r="IZ144" s="108"/>
    </row>
    <row r="145" spans="1:260" s="115" customFormat="1" ht="20.100000000000001" hidden="1" customHeight="1">
      <c r="A145" s="25" t="s">
        <v>240</v>
      </c>
      <c r="B145" s="43"/>
      <c r="C145" s="43" t="s">
        <v>225</v>
      </c>
      <c r="D145" s="43"/>
      <c r="E145" s="44"/>
      <c r="F145" s="130">
        <f>F150</f>
        <v>2007845</v>
      </c>
      <c r="G145" s="130"/>
      <c r="H145" s="130">
        <f>H150</f>
        <v>3927495</v>
      </c>
      <c r="I145" s="130" t="s">
        <v>616</v>
      </c>
      <c r="J145" s="130">
        <f>J150</f>
        <v>5227995</v>
      </c>
      <c r="K145" s="114"/>
      <c r="L145" s="131">
        <f>L150</f>
        <v>11163335</v>
      </c>
      <c r="M145" s="44"/>
      <c r="N145" s="380"/>
      <c r="O145" s="65"/>
      <c r="P145" s="54"/>
      <c r="Q145" s="53"/>
      <c r="R145" s="108"/>
      <c r="S145" s="108"/>
      <c r="T145" s="108"/>
      <c r="U145" s="108"/>
      <c r="V145" s="108"/>
      <c r="W145" s="108"/>
      <c r="X145" s="108"/>
      <c r="Y145" s="108"/>
      <c r="Z145" s="108"/>
      <c r="AA145" s="108"/>
      <c r="AB145" s="108"/>
      <c r="AC145" s="108"/>
      <c r="AD145" s="108"/>
      <c r="AE145" s="108"/>
      <c r="AF145" s="108"/>
      <c r="AG145" s="108"/>
      <c r="AH145" s="108"/>
      <c r="AI145" s="108"/>
      <c r="AJ145" s="108"/>
      <c r="AK145" s="108"/>
      <c r="AL145" s="108"/>
      <c r="AM145" s="108"/>
      <c r="AN145" s="108"/>
      <c r="AO145" s="108"/>
      <c r="AP145" s="108"/>
      <c r="AQ145" s="108"/>
      <c r="AR145" s="108"/>
      <c r="AS145" s="108"/>
      <c r="AT145" s="108"/>
      <c r="AU145" s="108"/>
      <c r="AV145" s="108"/>
      <c r="AW145" s="108"/>
      <c r="AX145" s="108"/>
      <c r="AY145" s="108"/>
      <c r="AZ145" s="108"/>
      <c r="BA145" s="108"/>
      <c r="BB145" s="108"/>
      <c r="BC145" s="108"/>
      <c r="BD145" s="108"/>
      <c r="BE145" s="108"/>
      <c r="BF145" s="108"/>
      <c r="BG145" s="108"/>
      <c r="BH145" s="108"/>
      <c r="BI145" s="108"/>
      <c r="BJ145" s="108"/>
      <c r="BK145" s="108"/>
      <c r="BL145" s="108"/>
      <c r="BM145" s="108"/>
      <c r="BN145" s="108"/>
      <c r="BO145" s="108"/>
      <c r="BP145" s="108"/>
      <c r="BQ145" s="108"/>
      <c r="BR145" s="108"/>
      <c r="BS145" s="108"/>
      <c r="BT145" s="108"/>
      <c r="BU145" s="108"/>
      <c r="BV145" s="108"/>
      <c r="BW145" s="108"/>
      <c r="BX145" s="108"/>
      <c r="BY145" s="108"/>
      <c r="BZ145" s="108"/>
      <c r="CA145" s="108"/>
      <c r="CB145" s="108"/>
      <c r="CC145" s="108"/>
      <c r="CD145" s="108"/>
      <c r="CE145" s="108"/>
      <c r="CF145" s="108"/>
      <c r="CG145" s="108"/>
      <c r="CH145" s="108"/>
      <c r="CI145" s="108"/>
      <c r="CJ145" s="108"/>
      <c r="CK145" s="108"/>
      <c r="CL145" s="108"/>
      <c r="CM145" s="108"/>
      <c r="CN145" s="108"/>
      <c r="CO145" s="108"/>
      <c r="CP145" s="108"/>
      <c r="CQ145" s="108"/>
      <c r="CR145" s="108"/>
      <c r="CS145" s="108"/>
      <c r="CT145" s="108"/>
      <c r="CU145" s="108"/>
      <c r="CV145" s="108"/>
      <c r="CW145" s="108"/>
      <c r="CX145" s="108"/>
      <c r="CY145" s="108"/>
      <c r="CZ145" s="108"/>
      <c r="DA145" s="108"/>
      <c r="DB145" s="108"/>
      <c r="DC145" s="108"/>
      <c r="DD145" s="108"/>
      <c r="DE145" s="108"/>
      <c r="DF145" s="108"/>
      <c r="DG145" s="108"/>
      <c r="DH145" s="108"/>
      <c r="DI145" s="108"/>
      <c r="DJ145" s="108"/>
      <c r="DK145" s="108"/>
      <c r="DL145" s="108"/>
      <c r="DM145" s="108"/>
      <c r="DN145" s="108"/>
      <c r="DO145" s="108"/>
      <c r="DP145" s="108"/>
      <c r="DQ145" s="108"/>
      <c r="DR145" s="108"/>
      <c r="DS145" s="108"/>
      <c r="DT145" s="108"/>
      <c r="DU145" s="108"/>
      <c r="DV145" s="108"/>
      <c r="DW145" s="108"/>
      <c r="DX145" s="108"/>
      <c r="DY145" s="108"/>
      <c r="DZ145" s="108"/>
      <c r="EA145" s="108"/>
      <c r="EB145" s="108"/>
      <c r="EC145" s="108"/>
      <c r="ED145" s="108"/>
      <c r="EE145" s="108"/>
      <c r="EF145" s="108"/>
      <c r="EG145" s="108"/>
      <c r="EH145" s="108"/>
      <c r="EI145" s="108"/>
      <c r="EJ145" s="108"/>
      <c r="EK145" s="108"/>
      <c r="EL145" s="108"/>
      <c r="EM145" s="108"/>
      <c r="EN145" s="108"/>
      <c r="EO145" s="108"/>
      <c r="EP145" s="108"/>
      <c r="EQ145" s="108"/>
      <c r="ER145" s="108"/>
      <c r="ES145" s="108"/>
      <c r="ET145" s="108"/>
      <c r="EU145" s="108"/>
      <c r="EV145" s="108"/>
      <c r="EW145" s="108"/>
      <c r="EX145" s="108"/>
      <c r="EY145" s="108"/>
      <c r="EZ145" s="108"/>
      <c r="FA145" s="108"/>
      <c r="FB145" s="108"/>
      <c r="FC145" s="108"/>
      <c r="FD145" s="108"/>
      <c r="FE145" s="108"/>
      <c r="FF145" s="108"/>
      <c r="FG145" s="108"/>
      <c r="FH145" s="108"/>
      <c r="FI145" s="108"/>
      <c r="FJ145" s="108"/>
      <c r="FK145" s="108"/>
      <c r="FL145" s="108"/>
      <c r="FM145" s="108"/>
      <c r="FN145" s="108"/>
      <c r="FO145" s="108"/>
      <c r="FP145" s="108"/>
      <c r="FQ145" s="108"/>
      <c r="FR145" s="108"/>
      <c r="FS145" s="108"/>
      <c r="FT145" s="108"/>
      <c r="FU145" s="108"/>
      <c r="FV145" s="108"/>
      <c r="FW145" s="108"/>
      <c r="FX145" s="108"/>
      <c r="FY145" s="108"/>
      <c r="FZ145" s="108"/>
      <c r="GA145" s="108"/>
      <c r="GB145" s="108"/>
      <c r="GC145" s="108"/>
      <c r="GD145" s="108"/>
      <c r="GE145" s="108"/>
      <c r="GF145" s="108"/>
      <c r="GG145" s="108"/>
      <c r="GH145" s="108"/>
      <c r="GI145" s="108"/>
      <c r="GJ145" s="108"/>
      <c r="GK145" s="108"/>
      <c r="GL145" s="108"/>
      <c r="GM145" s="108"/>
      <c r="GN145" s="108"/>
      <c r="GO145" s="108"/>
      <c r="GP145" s="108"/>
      <c r="GQ145" s="108"/>
      <c r="GR145" s="108"/>
      <c r="GS145" s="108"/>
      <c r="GT145" s="108"/>
      <c r="GU145" s="108"/>
      <c r="GV145" s="108"/>
      <c r="GW145" s="108"/>
      <c r="GX145" s="108"/>
      <c r="GY145" s="108"/>
      <c r="GZ145" s="108"/>
      <c r="HA145" s="108"/>
      <c r="HB145" s="108"/>
      <c r="HC145" s="108"/>
      <c r="HD145" s="108"/>
      <c r="HE145" s="108"/>
      <c r="HF145" s="108"/>
      <c r="HG145" s="108"/>
      <c r="HH145" s="108"/>
      <c r="HI145" s="108"/>
      <c r="HJ145" s="108"/>
      <c r="HK145" s="108"/>
      <c r="HL145" s="108"/>
      <c r="HM145" s="108"/>
      <c r="HN145" s="108"/>
      <c r="HO145" s="108"/>
      <c r="HP145" s="108"/>
      <c r="HQ145" s="108"/>
      <c r="HR145" s="108"/>
      <c r="HS145" s="108"/>
      <c r="HT145" s="108"/>
      <c r="HU145" s="108"/>
      <c r="HV145" s="108"/>
      <c r="HW145" s="108"/>
      <c r="HX145" s="108"/>
      <c r="HY145" s="108"/>
      <c r="HZ145" s="108"/>
      <c r="IA145" s="108"/>
      <c r="IB145" s="108"/>
      <c r="IC145" s="108"/>
      <c r="ID145" s="108"/>
      <c r="IE145" s="108"/>
      <c r="IF145" s="108"/>
      <c r="IG145" s="108"/>
      <c r="IH145" s="108"/>
      <c r="II145" s="108"/>
      <c r="IJ145" s="108"/>
      <c r="IK145" s="108"/>
      <c r="IL145" s="108"/>
      <c r="IM145" s="108"/>
      <c r="IN145" s="108"/>
      <c r="IO145" s="108"/>
      <c r="IP145" s="108"/>
      <c r="IQ145" s="108"/>
      <c r="IR145" s="108"/>
      <c r="IS145" s="108"/>
      <c r="IT145" s="108"/>
      <c r="IU145" s="108"/>
      <c r="IV145" s="108"/>
      <c r="IW145" s="108"/>
      <c r="IX145" s="108"/>
      <c r="IY145" s="108"/>
      <c r="IZ145" s="108"/>
    </row>
    <row r="146" spans="1:260" s="108" customFormat="1" ht="20.100000000000001" hidden="1" customHeight="1">
      <c r="A146" s="43" t="s">
        <v>617</v>
      </c>
      <c r="B146" s="43"/>
      <c r="C146" s="27">
        <v>30</v>
      </c>
      <c r="D146" s="43" t="s">
        <v>618</v>
      </c>
      <c r="E146" s="44">
        <v>25245</v>
      </c>
      <c r="F146" s="44">
        <f>INT(E146*C146)</f>
        <v>757350</v>
      </c>
      <c r="G146" s="44">
        <v>23803</v>
      </c>
      <c r="H146" s="44">
        <f>INT(G146*C146)</f>
        <v>714090</v>
      </c>
      <c r="I146" s="44">
        <v>66840</v>
      </c>
      <c r="J146" s="44">
        <f>INT(I146*C146)</f>
        <v>2005200</v>
      </c>
      <c r="K146" s="28">
        <f t="shared" si="14"/>
        <v>115888</v>
      </c>
      <c r="L146" s="26">
        <f>+INT(F146+H146+J146)</f>
        <v>3476640</v>
      </c>
      <c r="M146" s="53" t="s">
        <v>30</v>
      </c>
      <c r="N146" s="54"/>
      <c r="O146" s="65">
        <f t="shared" ref="O146:O149" si="18">ROUND(L146/$K$6,4)</f>
        <v>1.38E-2</v>
      </c>
      <c r="P146" s="54"/>
      <c r="Q146" s="53"/>
      <c r="R146" s="107"/>
    </row>
    <row r="147" spans="1:260" s="111" customFormat="1" ht="20.100000000000001" hidden="1" customHeight="1">
      <c r="A147" s="43" t="s">
        <v>619</v>
      </c>
      <c r="B147" s="43"/>
      <c r="C147" s="27">
        <v>15</v>
      </c>
      <c r="D147" s="43" t="s">
        <v>618</v>
      </c>
      <c r="E147" s="44">
        <v>13633</v>
      </c>
      <c r="F147" s="44">
        <f>INT(E147*C147)</f>
        <v>204495</v>
      </c>
      <c r="G147" s="44">
        <v>23803</v>
      </c>
      <c r="H147" s="44">
        <f>INT(G147*C147)</f>
        <v>357045</v>
      </c>
      <c r="I147" s="44">
        <v>44797</v>
      </c>
      <c r="J147" s="44">
        <f>INT(I147*C147)</f>
        <v>671955</v>
      </c>
      <c r="K147" s="28">
        <f t="shared" si="14"/>
        <v>82233</v>
      </c>
      <c r="L147" s="26">
        <f>+INT(F147+H147+J147)</f>
        <v>1233495</v>
      </c>
      <c r="M147" s="53" t="s">
        <v>30</v>
      </c>
      <c r="N147" s="54"/>
      <c r="O147" s="65">
        <f t="shared" si="18"/>
        <v>4.8999999999999998E-3</v>
      </c>
      <c r="P147" s="54"/>
      <c r="Q147" s="53"/>
      <c r="R147" s="107"/>
      <c r="S147" s="108"/>
      <c r="T147" s="108"/>
      <c r="U147" s="108"/>
      <c r="V147" s="108"/>
      <c r="W147" s="108"/>
      <c r="X147" s="108"/>
      <c r="Y147" s="108"/>
      <c r="Z147" s="108"/>
      <c r="AA147" s="108"/>
      <c r="AB147" s="108"/>
      <c r="AC147" s="108"/>
      <c r="AD147" s="108"/>
      <c r="AE147" s="108"/>
      <c r="AF147" s="108"/>
      <c r="AG147" s="108"/>
      <c r="AH147" s="108"/>
      <c r="AI147" s="108"/>
      <c r="AJ147" s="108"/>
      <c r="AK147" s="108"/>
      <c r="AL147" s="108"/>
      <c r="AM147" s="108"/>
      <c r="AN147" s="108"/>
      <c r="AO147" s="108"/>
      <c r="AP147" s="108"/>
      <c r="AQ147" s="108"/>
      <c r="AR147" s="108"/>
      <c r="AS147" s="108"/>
      <c r="AT147" s="108"/>
      <c r="AU147" s="108"/>
      <c r="AV147" s="108"/>
      <c r="AW147" s="108"/>
      <c r="AX147" s="108"/>
      <c r="AY147" s="108"/>
      <c r="AZ147" s="108"/>
      <c r="BA147" s="108"/>
      <c r="BB147" s="108"/>
      <c r="BC147" s="108"/>
      <c r="BD147" s="108"/>
      <c r="BE147" s="108"/>
      <c r="BF147" s="108"/>
      <c r="BG147" s="108"/>
      <c r="BH147" s="108"/>
      <c r="BI147" s="108"/>
      <c r="BJ147" s="108"/>
      <c r="BK147" s="108"/>
      <c r="BL147" s="108"/>
      <c r="BM147" s="108"/>
      <c r="BN147" s="108"/>
      <c r="BO147" s="108"/>
      <c r="BP147" s="108"/>
      <c r="BQ147" s="108"/>
      <c r="BR147" s="108"/>
      <c r="BS147" s="108"/>
      <c r="BT147" s="108"/>
      <c r="BU147" s="108"/>
      <c r="BV147" s="108"/>
      <c r="BW147" s="108"/>
      <c r="BX147" s="108"/>
      <c r="BY147" s="108"/>
      <c r="BZ147" s="108"/>
      <c r="CA147" s="108"/>
      <c r="CB147" s="108"/>
      <c r="CC147" s="108"/>
      <c r="CD147" s="108"/>
      <c r="CE147" s="108"/>
      <c r="CF147" s="108"/>
      <c r="CG147" s="108"/>
      <c r="CH147" s="108"/>
      <c r="CI147" s="108"/>
      <c r="CJ147" s="108"/>
      <c r="CK147" s="108"/>
      <c r="CL147" s="108"/>
      <c r="CM147" s="108"/>
      <c r="CN147" s="108"/>
      <c r="CO147" s="108"/>
      <c r="CP147" s="108"/>
      <c r="CQ147" s="108"/>
      <c r="CR147" s="108"/>
      <c r="CS147" s="108"/>
      <c r="CT147" s="108"/>
      <c r="CU147" s="108"/>
      <c r="CV147" s="108"/>
      <c r="CW147" s="108"/>
      <c r="CX147" s="108"/>
      <c r="CY147" s="108"/>
      <c r="CZ147" s="108"/>
      <c r="DA147" s="108"/>
      <c r="DB147" s="108"/>
      <c r="DC147" s="108"/>
      <c r="DD147" s="108"/>
      <c r="DE147" s="108"/>
      <c r="DF147" s="108"/>
      <c r="DG147" s="108"/>
      <c r="DH147" s="108"/>
      <c r="DI147" s="108"/>
      <c r="DJ147" s="108"/>
      <c r="DK147" s="108"/>
      <c r="DL147" s="108"/>
      <c r="DM147" s="108"/>
      <c r="DN147" s="108"/>
      <c r="DO147" s="108"/>
      <c r="DP147" s="108"/>
      <c r="DQ147" s="108"/>
      <c r="DR147" s="108"/>
      <c r="DS147" s="108"/>
      <c r="DT147" s="108"/>
      <c r="DU147" s="108"/>
      <c r="DV147" s="108"/>
      <c r="DW147" s="108"/>
      <c r="DX147" s="108"/>
      <c r="DY147" s="108"/>
      <c r="DZ147" s="108"/>
      <c r="EA147" s="108"/>
      <c r="EB147" s="108"/>
      <c r="EC147" s="108"/>
      <c r="ED147" s="108"/>
      <c r="EE147" s="108"/>
      <c r="EF147" s="108"/>
      <c r="EG147" s="108"/>
      <c r="EH147" s="108"/>
      <c r="EI147" s="108"/>
      <c r="EJ147" s="108"/>
      <c r="EK147" s="108"/>
      <c r="EL147" s="108"/>
      <c r="EM147" s="108"/>
      <c r="EN147" s="108"/>
      <c r="EO147" s="108"/>
      <c r="EP147" s="108"/>
      <c r="EQ147" s="108"/>
      <c r="ER147" s="108"/>
      <c r="ES147" s="108"/>
      <c r="ET147" s="108"/>
      <c r="EU147" s="108"/>
      <c r="EV147" s="108"/>
      <c r="EW147" s="108"/>
      <c r="EX147" s="108"/>
      <c r="EY147" s="108"/>
      <c r="EZ147" s="108"/>
      <c r="FA147" s="108"/>
      <c r="FB147" s="108"/>
      <c r="FC147" s="108"/>
      <c r="FD147" s="108"/>
      <c r="FE147" s="108"/>
      <c r="FF147" s="108"/>
      <c r="FG147" s="108"/>
      <c r="FH147" s="108"/>
      <c r="FI147" s="108"/>
      <c r="FJ147" s="108"/>
      <c r="FK147" s="108"/>
      <c r="FL147" s="108"/>
      <c r="FM147" s="108"/>
      <c r="FN147" s="108"/>
      <c r="FO147" s="108"/>
      <c r="FP147" s="108"/>
      <c r="FQ147" s="108"/>
      <c r="FR147" s="108"/>
      <c r="FS147" s="108"/>
      <c r="FT147" s="108"/>
      <c r="FU147" s="108"/>
      <c r="FV147" s="108"/>
      <c r="FW147" s="108"/>
      <c r="FX147" s="108"/>
      <c r="FY147" s="108"/>
      <c r="FZ147" s="108"/>
      <c r="GA147" s="108"/>
      <c r="GB147" s="108"/>
      <c r="GC147" s="108"/>
      <c r="GD147" s="108"/>
      <c r="GE147" s="108"/>
      <c r="GF147" s="108"/>
      <c r="GG147" s="108"/>
      <c r="GH147" s="108"/>
      <c r="GI147" s="108"/>
      <c r="GJ147" s="108"/>
      <c r="GK147" s="108"/>
      <c r="GL147" s="108"/>
      <c r="GM147" s="108"/>
      <c r="GN147" s="108"/>
      <c r="GO147" s="108"/>
      <c r="GP147" s="108"/>
      <c r="GQ147" s="108"/>
      <c r="GR147" s="108"/>
      <c r="GS147" s="108"/>
      <c r="GT147" s="108"/>
      <c r="GU147" s="108"/>
      <c r="GV147" s="108"/>
      <c r="GW147" s="108"/>
      <c r="GX147" s="108"/>
      <c r="GY147" s="108"/>
      <c r="GZ147" s="108"/>
      <c r="HA147" s="108"/>
      <c r="HB147" s="108"/>
      <c r="HC147" s="108"/>
      <c r="HD147" s="108"/>
      <c r="HE147" s="108"/>
      <c r="HF147" s="108"/>
      <c r="HG147" s="108"/>
      <c r="HH147" s="108"/>
      <c r="HI147" s="108"/>
      <c r="HJ147" s="108"/>
      <c r="HK147" s="108"/>
      <c r="HL147" s="108"/>
      <c r="HM147" s="108"/>
      <c r="HN147" s="108"/>
      <c r="HO147" s="108"/>
      <c r="HP147" s="108"/>
      <c r="HQ147" s="108"/>
      <c r="HR147" s="108"/>
      <c r="HS147" s="108"/>
      <c r="HT147" s="108"/>
      <c r="HU147" s="108"/>
      <c r="HV147" s="108"/>
      <c r="HW147" s="108"/>
      <c r="HX147" s="108"/>
      <c r="HY147" s="108"/>
      <c r="HZ147" s="108"/>
      <c r="IA147" s="108"/>
      <c r="IB147" s="108"/>
      <c r="IC147" s="108"/>
      <c r="ID147" s="108"/>
      <c r="IE147" s="108"/>
      <c r="IF147" s="108"/>
      <c r="IG147" s="108"/>
      <c r="IH147" s="108"/>
      <c r="II147" s="108"/>
      <c r="IJ147" s="108"/>
      <c r="IK147" s="108"/>
      <c r="IL147" s="108"/>
      <c r="IM147" s="108"/>
      <c r="IN147" s="108"/>
      <c r="IO147" s="108"/>
      <c r="IP147" s="108"/>
      <c r="IQ147" s="108"/>
      <c r="IR147" s="108"/>
      <c r="IS147" s="108"/>
      <c r="IT147" s="108"/>
      <c r="IU147" s="108"/>
      <c r="IV147" s="108"/>
      <c r="IW147" s="108"/>
      <c r="IX147" s="108"/>
      <c r="IY147" s="108"/>
      <c r="IZ147" s="108"/>
    </row>
    <row r="148" spans="1:260" s="111" customFormat="1" ht="20.100000000000001" hidden="1" customHeight="1">
      <c r="A148" s="43" t="s">
        <v>620</v>
      </c>
      <c r="B148" s="43"/>
      <c r="C148" s="27">
        <v>100</v>
      </c>
      <c r="D148" s="43" t="s">
        <v>618</v>
      </c>
      <c r="E148" s="44">
        <v>8492</v>
      </c>
      <c r="F148" s="44">
        <f>INT(E148*C148)</f>
        <v>849200</v>
      </c>
      <c r="G148" s="44">
        <v>23803</v>
      </c>
      <c r="H148" s="44">
        <f>INT(G148*C148)</f>
        <v>2380300</v>
      </c>
      <c r="I148" s="44">
        <v>23436</v>
      </c>
      <c r="J148" s="44">
        <f>INT(I148*C148)</f>
        <v>2343600</v>
      </c>
      <c r="K148" s="28">
        <f t="shared" si="14"/>
        <v>55731</v>
      </c>
      <c r="L148" s="26">
        <f>+INT(F148+H148+J148)</f>
        <v>5573100</v>
      </c>
      <c r="M148" s="53" t="s">
        <v>30</v>
      </c>
      <c r="N148" s="54"/>
      <c r="O148" s="65">
        <f t="shared" si="18"/>
        <v>2.2100000000000002E-2</v>
      </c>
      <c r="P148" s="54"/>
      <c r="Q148" s="53"/>
      <c r="R148" s="107"/>
      <c r="S148" s="108"/>
      <c r="T148" s="108"/>
      <c r="U148" s="108"/>
      <c r="V148" s="108"/>
      <c r="W148" s="108"/>
      <c r="X148" s="108"/>
      <c r="Y148" s="108"/>
      <c r="Z148" s="108"/>
      <c r="AA148" s="108"/>
      <c r="AB148" s="108"/>
      <c r="AC148" s="108"/>
      <c r="AD148" s="108"/>
      <c r="AE148" s="108"/>
      <c r="AF148" s="108"/>
      <c r="AG148" s="108"/>
      <c r="AH148" s="108"/>
      <c r="AI148" s="108"/>
      <c r="AJ148" s="108"/>
      <c r="AK148" s="108"/>
      <c r="AL148" s="108"/>
      <c r="AM148" s="108"/>
      <c r="AN148" s="108"/>
      <c r="AO148" s="108"/>
      <c r="AP148" s="108"/>
      <c r="AQ148" s="108"/>
      <c r="AR148" s="108"/>
      <c r="AS148" s="108"/>
      <c r="AT148" s="108"/>
      <c r="AU148" s="108"/>
      <c r="AV148" s="108"/>
      <c r="AW148" s="108"/>
      <c r="AX148" s="108"/>
      <c r="AY148" s="108"/>
      <c r="AZ148" s="108"/>
      <c r="BA148" s="108"/>
      <c r="BB148" s="108"/>
      <c r="BC148" s="108"/>
      <c r="BD148" s="108"/>
      <c r="BE148" s="108"/>
      <c r="BF148" s="108"/>
      <c r="BG148" s="108"/>
      <c r="BH148" s="108"/>
      <c r="BI148" s="108"/>
      <c r="BJ148" s="108"/>
      <c r="BK148" s="108"/>
      <c r="BL148" s="108"/>
      <c r="BM148" s="108"/>
      <c r="BN148" s="108"/>
      <c r="BO148" s="108"/>
      <c r="BP148" s="108"/>
      <c r="BQ148" s="108"/>
      <c r="BR148" s="108"/>
      <c r="BS148" s="108"/>
      <c r="BT148" s="108"/>
      <c r="BU148" s="108"/>
      <c r="BV148" s="108"/>
      <c r="BW148" s="108"/>
      <c r="BX148" s="108"/>
      <c r="BY148" s="108"/>
      <c r="BZ148" s="108"/>
      <c r="CA148" s="108"/>
      <c r="CB148" s="108"/>
      <c r="CC148" s="108"/>
      <c r="CD148" s="108"/>
      <c r="CE148" s="108"/>
      <c r="CF148" s="108"/>
      <c r="CG148" s="108"/>
      <c r="CH148" s="108"/>
      <c r="CI148" s="108"/>
      <c r="CJ148" s="108"/>
      <c r="CK148" s="108"/>
      <c r="CL148" s="108"/>
      <c r="CM148" s="108"/>
      <c r="CN148" s="108"/>
      <c r="CO148" s="108"/>
      <c r="CP148" s="108"/>
      <c r="CQ148" s="108"/>
      <c r="CR148" s="108"/>
      <c r="CS148" s="108"/>
      <c r="CT148" s="108"/>
      <c r="CU148" s="108"/>
      <c r="CV148" s="108"/>
      <c r="CW148" s="108"/>
      <c r="CX148" s="108"/>
      <c r="CY148" s="108"/>
      <c r="CZ148" s="108"/>
      <c r="DA148" s="108"/>
      <c r="DB148" s="108"/>
      <c r="DC148" s="108"/>
      <c r="DD148" s="108"/>
      <c r="DE148" s="108"/>
      <c r="DF148" s="108"/>
      <c r="DG148" s="108"/>
      <c r="DH148" s="108"/>
      <c r="DI148" s="108"/>
      <c r="DJ148" s="108"/>
      <c r="DK148" s="108"/>
      <c r="DL148" s="108"/>
      <c r="DM148" s="108"/>
      <c r="DN148" s="108"/>
      <c r="DO148" s="108"/>
      <c r="DP148" s="108"/>
      <c r="DQ148" s="108"/>
      <c r="DR148" s="108"/>
      <c r="DS148" s="108"/>
      <c r="DT148" s="108"/>
      <c r="DU148" s="108"/>
      <c r="DV148" s="108"/>
      <c r="DW148" s="108"/>
      <c r="DX148" s="108"/>
      <c r="DY148" s="108"/>
      <c r="DZ148" s="108"/>
      <c r="EA148" s="108"/>
      <c r="EB148" s="108"/>
      <c r="EC148" s="108"/>
      <c r="ED148" s="108"/>
      <c r="EE148" s="108"/>
      <c r="EF148" s="108"/>
      <c r="EG148" s="108"/>
      <c r="EH148" s="108"/>
      <c r="EI148" s="108"/>
      <c r="EJ148" s="108"/>
      <c r="EK148" s="108"/>
      <c r="EL148" s="108"/>
      <c r="EM148" s="108"/>
      <c r="EN148" s="108"/>
      <c r="EO148" s="108"/>
      <c r="EP148" s="108"/>
      <c r="EQ148" s="108"/>
      <c r="ER148" s="108"/>
      <c r="ES148" s="108"/>
      <c r="ET148" s="108"/>
      <c r="EU148" s="108"/>
      <c r="EV148" s="108"/>
      <c r="EW148" s="108"/>
      <c r="EX148" s="108"/>
      <c r="EY148" s="108"/>
      <c r="EZ148" s="108"/>
      <c r="FA148" s="108"/>
      <c r="FB148" s="108"/>
      <c r="FC148" s="108"/>
      <c r="FD148" s="108"/>
      <c r="FE148" s="108"/>
      <c r="FF148" s="108"/>
      <c r="FG148" s="108"/>
      <c r="FH148" s="108"/>
      <c r="FI148" s="108"/>
      <c r="FJ148" s="108"/>
      <c r="FK148" s="108"/>
      <c r="FL148" s="108"/>
      <c r="FM148" s="108"/>
      <c r="FN148" s="108"/>
      <c r="FO148" s="108"/>
      <c r="FP148" s="108"/>
      <c r="FQ148" s="108"/>
      <c r="FR148" s="108"/>
      <c r="FS148" s="108"/>
      <c r="FT148" s="108"/>
      <c r="FU148" s="108"/>
      <c r="FV148" s="108"/>
      <c r="FW148" s="108"/>
      <c r="FX148" s="108"/>
      <c r="FY148" s="108"/>
      <c r="FZ148" s="108"/>
      <c r="GA148" s="108"/>
      <c r="GB148" s="108"/>
      <c r="GC148" s="108"/>
      <c r="GD148" s="108"/>
      <c r="GE148" s="108"/>
      <c r="GF148" s="108"/>
      <c r="GG148" s="108"/>
      <c r="GH148" s="108"/>
      <c r="GI148" s="108"/>
      <c r="GJ148" s="108"/>
      <c r="GK148" s="108"/>
      <c r="GL148" s="108"/>
      <c r="GM148" s="108"/>
      <c r="GN148" s="108"/>
      <c r="GO148" s="108"/>
      <c r="GP148" s="108"/>
      <c r="GQ148" s="108"/>
      <c r="GR148" s="108"/>
      <c r="GS148" s="108"/>
      <c r="GT148" s="108"/>
      <c r="GU148" s="108"/>
      <c r="GV148" s="108"/>
      <c r="GW148" s="108"/>
      <c r="GX148" s="108"/>
      <c r="GY148" s="108"/>
      <c r="GZ148" s="108"/>
      <c r="HA148" s="108"/>
      <c r="HB148" s="108"/>
      <c r="HC148" s="108"/>
      <c r="HD148" s="108"/>
      <c r="HE148" s="108"/>
      <c r="HF148" s="108"/>
      <c r="HG148" s="108"/>
      <c r="HH148" s="108"/>
      <c r="HI148" s="108"/>
      <c r="HJ148" s="108"/>
      <c r="HK148" s="108"/>
      <c r="HL148" s="108"/>
      <c r="HM148" s="108"/>
      <c r="HN148" s="108"/>
      <c r="HO148" s="108"/>
      <c r="HP148" s="108"/>
      <c r="HQ148" s="108"/>
      <c r="HR148" s="108"/>
      <c r="HS148" s="108"/>
      <c r="HT148" s="108"/>
      <c r="HU148" s="108"/>
      <c r="HV148" s="108"/>
      <c r="HW148" s="108"/>
      <c r="HX148" s="108"/>
      <c r="HY148" s="108"/>
      <c r="HZ148" s="108"/>
      <c r="IA148" s="108"/>
      <c r="IB148" s="108"/>
      <c r="IC148" s="108"/>
      <c r="ID148" s="108"/>
      <c r="IE148" s="108"/>
      <c r="IF148" s="108"/>
      <c r="IG148" s="108"/>
      <c r="IH148" s="108"/>
      <c r="II148" s="108"/>
      <c r="IJ148" s="108"/>
      <c r="IK148" s="108"/>
      <c r="IL148" s="108"/>
      <c r="IM148" s="108"/>
      <c r="IN148" s="108"/>
      <c r="IO148" s="108"/>
      <c r="IP148" s="108"/>
      <c r="IQ148" s="108"/>
      <c r="IR148" s="108"/>
      <c r="IS148" s="108"/>
      <c r="IT148" s="108"/>
      <c r="IU148" s="108"/>
      <c r="IV148" s="108"/>
      <c r="IW148" s="108"/>
      <c r="IX148" s="108"/>
      <c r="IY148" s="108"/>
      <c r="IZ148" s="108"/>
    </row>
    <row r="149" spans="1:260" s="111" customFormat="1" ht="20.100000000000001" hidden="1" customHeight="1">
      <c r="A149" s="43" t="s">
        <v>621</v>
      </c>
      <c r="B149" s="43"/>
      <c r="C149" s="27">
        <v>20</v>
      </c>
      <c r="D149" s="43" t="s">
        <v>618</v>
      </c>
      <c r="E149" s="44">
        <v>9840</v>
      </c>
      <c r="F149" s="44">
        <f>INT(E149*C149)</f>
        <v>196800</v>
      </c>
      <c r="G149" s="44">
        <v>23803</v>
      </c>
      <c r="H149" s="44">
        <f>INT(G149*C149)</f>
        <v>476060</v>
      </c>
      <c r="I149" s="44">
        <v>10362</v>
      </c>
      <c r="J149" s="44">
        <f>INT(I149*C149)</f>
        <v>207240</v>
      </c>
      <c r="K149" s="28">
        <f t="shared" si="14"/>
        <v>44005</v>
      </c>
      <c r="L149" s="26">
        <f>+INT(F149+H149+J149)</f>
        <v>880100</v>
      </c>
      <c r="M149" s="53" t="s">
        <v>30</v>
      </c>
      <c r="N149" s="54"/>
      <c r="O149" s="65">
        <f t="shared" si="18"/>
        <v>3.5000000000000001E-3</v>
      </c>
      <c r="P149" s="54"/>
      <c r="Q149" s="53"/>
      <c r="R149" s="107"/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8"/>
      <c r="AG149" s="108"/>
      <c r="AH149" s="108"/>
      <c r="AI149" s="108"/>
      <c r="AJ149" s="108"/>
      <c r="AK149" s="108"/>
      <c r="AL149" s="108"/>
      <c r="AM149" s="108"/>
      <c r="AN149" s="108"/>
      <c r="AO149" s="108"/>
      <c r="AP149" s="108"/>
      <c r="AQ149" s="108"/>
      <c r="AR149" s="108"/>
      <c r="AS149" s="108"/>
      <c r="AT149" s="108"/>
      <c r="AU149" s="108"/>
      <c r="AV149" s="108"/>
      <c r="AW149" s="108"/>
      <c r="AX149" s="108"/>
      <c r="AY149" s="108"/>
      <c r="AZ149" s="108"/>
      <c r="BA149" s="108"/>
      <c r="BB149" s="108"/>
      <c r="BC149" s="108"/>
      <c r="BD149" s="108"/>
      <c r="BE149" s="108"/>
      <c r="BF149" s="108"/>
      <c r="BG149" s="108"/>
      <c r="BH149" s="108"/>
      <c r="BI149" s="108"/>
      <c r="BJ149" s="108"/>
      <c r="BK149" s="108"/>
      <c r="BL149" s="108"/>
      <c r="BM149" s="108"/>
      <c r="BN149" s="108"/>
      <c r="BO149" s="108"/>
      <c r="BP149" s="108"/>
      <c r="BQ149" s="108"/>
      <c r="BR149" s="108"/>
      <c r="BS149" s="108"/>
      <c r="BT149" s="108"/>
      <c r="BU149" s="108"/>
      <c r="BV149" s="108"/>
      <c r="BW149" s="108"/>
      <c r="BX149" s="108"/>
      <c r="BY149" s="108"/>
      <c r="BZ149" s="108"/>
      <c r="CA149" s="108"/>
      <c r="CB149" s="108"/>
      <c r="CC149" s="108"/>
      <c r="CD149" s="108"/>
      <c r="CE149" s="108"/>
      <c r="CF149" s="108"/>
      <c r="CG149" s="108"/>
      <c r="CH149" s="108"/>
      <c r="CI149" s="108"/>
      <c r="CJ149" s="108"/>
      <c r="CK149" s="108"/>
      <c r="CL149" s="108"/>
      <c r="CM149" s="108"/>
      <c r="CN149" s="108"/>
      <c r="CO149" s="108"/>
      <c r="CP149" s="108"/>
      <c r="CQ149" s="108"/>
      <c r="CR149" s="108"/>
      <c r="CS149" s="108"/>
      <c r="CT149" s="108"/>
      <c r="CU149" s="108"/>
      <c r="CV149" s="108"/>
      <c r="CW149" s="108"/>
      <c r="CX149" s="108"/>
      <c r="CY149" s="108"/>
      <c r="CZ149" s="108"/>
      <c r="DA149" s="108"/>
      <c r="DB149" s="108"/>
      <c r="DC149" s="108"/>
      <c r="DD149" s="108"/>
      <c r="DE149" s="108"/>
      <c r="DF149" s="108"/>
      <c r="DG149" s="108"/>
      <c r="DH149" s="108"/>
      <c r="DI149" s="108"/>
      <c r="DJ149" s="108"/>
      <c r="DK149" s="108"/>
      <c r="DL149" s="108"/>
      <c r="DM149" s="108"/>
      <c r="DN149" s="108"/>
      <c r="DO149" s="108"/>
      <c r="DP149" s="108"/>
      <c r="DQ149" s="108"/>
      <c r="DR149" s="108"/>
      <c r="DS149" s="108"/>
      <c r="DT149" s="108"/>
      <c r="DU149" s="108"/>
      <c r="DV149" s="108"/>
      <c r="DW149" s="108"/>
      <c r="DX149" s="108"/>
      <c r="DY149" s="108"/>
      <c r="DZ149" s="108"/>
      <c r="EA149" s="108"/>
      <c r="EB149" s="108"/>
      <c r="EC149" s="108"/>
      <c r="ED149" s="108"/>
      <c r="EE149" s="108"/>
      <c r="EF149" s="108"/>
      <c r="EG149" s="108"/>
      <c r="EH149" s="108"/>
      <c r="EI149" s="108"/>
      <c r="EJ149" s="108"/>
      <c r="EK149" s="108"/>
      <c r="EL149" s="108"/>
      <c r="EM149" s="108"/>
      <c r="EN149" s="108"/>
      <c r="EO149" s="108"/>
      <c r="EP149" s="108"/>
      <c r="EQ149" s="108"/>
      <c r="ER149" s="108"/>
      <c r="ES149" s="108"/>
      <c r="ET149" s="108"/>
      <c r="EU149" s="108"/>
      <c r="EV149" s="108"/>
      <c r="EW149" s="108"/>
      <c r="EX149" s="108"/>
      <c r="EY149" s="108"/>
      <c r="EZ149" s="108"/>
      <c r="FA149" s="108"/>
      <c r="FB149" s="108"/>
      <c r="FC149" s="108"/>
      <c r="FD149" s="108"/>
      <c r="FE149" s="108"/>
      <c r="FF149" s="108"/>
      <c r="FG149" s="108"/>
      <c r="FH149" s="108"/>
      <c r="FI149" s="108"/>
      <c r="FJ149" s="108"/>
      <c r="FK149" s="108"/>
      <c r="FL149" s="108"/>
      <c r="FM149" s="108"/>
      <c r="FN149" s="108"/>
      <c r="FO149" s="108"/>
      <c r="FP149" s="108"/>
      <c r="FQ149" s="108"/>
      <c r="FR149" s="108"/>
      <c r="FS149" s="108"/>
      <c r="FT149" s="108"/>
      <c r="FU149" s="108"/>
      <c r="FV149" s="108"/>
      <c r="FW149" s="108"/>
      <c r="FX149" s="108"/>
      <c r="FY149" s="108"/>
      <c r="FZ149" s="108"/>
      <c r="GA149" s="108"/>
      <c r="GB149" s="108"/>
      <c r="GC149" s="108"/>
      <c r="GD149" s="108"/>
      <c r="GE149" s="108"/>
      <c r="GF149" s="108"/>
      <c r="GG149" s="108"/>
      <c r="GH149" s="108"/>
      <c r="GI149" s="108"/>
      <c r="GJ149" s="108"/>
      <c r="GK149" s="108"/>
      <c r="GL149" s="108"/>
      <c r="GM149" s="108"/>
      <c r="GN149" s="108"/>
      <c r="GO149" s="108"/>
      <c r="GP149" s="108"/>
      <c r="GQ149" s="108"/>
      <c r="GR149" s="108"/>
      <c r="GS149" s="108"/>
      <c r="GT149" s="108"/>
      <c r="GU149" s="108"/>
      <c r="GV149" s="108"/>
      <c r="GW149" s="108"/>
      <c r="GX149" s="108"/>
      <c r="GY149" s="108"/>
      <c r="GZ149" s="108"/>
      <c r="HA149" s="108"/>
      <c r="HB149" s="108"/>
      <c r="HC149" s="108"/>
      <c r="HD149" s="108"/>
      <c r="HE149" s="108"/>
      <c r="HF149" s="108"/>
      <c r="HG149" s="108"/>
      <c r="HH149" s="108"/>
      <c r="HI149" s="108"/>
      <c r="HJ149" s="108"/>
      <c r="HK149" s="108"/>
      <c r="HL149" s="108"/>
      <c r="HM149" s="108"/>
      <c r="HN149" s="108"/>
      <c r="HO149" s="108"/>
      <c r="HP149" s="108"/>
      <c r="HQ149" s="108"/>
      <c r="HR149" s="108"/>
      <c r="HS149" s="108"/>
      <c r="HT149" s="108"/>
      <c r="HU149" s="108"/>
      <c r="HV149" s="108"/>
      <c r="HW149" s="108"/>
      <c r="HX149" s="108"/>
      <c r="HY149" s="108"/>
      <c r="HZ149" s="108"/>
      <c r="IA149" s="108"/>
      <c r="IB149" s="108"/>
      <c r="IC149" s="108"/>
      <c r="ID149" s="108"/>
      <c r="IE149" s="108"/>
      <c r="IF149" s="108"/>
      <c r="IG149" s="108"/>
      <c r="IH149" s="108"/>
      <c r="II149" s="108"/>
      <c r="IJ149" s="108"/>
      <c r="IK149" s="108"/>
      <c r="IL149" s="108"/>
      <c r="IM149" s="108"/>
      <c r="IN149" s="108"/>
      <c r="IO149" s="108"/>
      <c r="IP149" s="108"/>
      <c r="IQ149" s="108"/>
      <c r="IR149" s="108"/>
      <c r="IS149" s="108"/>
      <c r="IT149" s="108"/>
      <c r="IU149" s="108"/>
      <c r="IV149" s="108"/>
      <c r="IW149" s="108"/>
      <c r="IX149" s="108"/>
      <c r="IY149" s="108"/>
      <c r="IZ149" s="108"/>
    </row>
    <row r="150" spans="1:260" s="111" customFormat="1" ht="20.100000000000001" hidden="1" customHeight="1">
      <c r="A150" s="123" t="s">
        <v>524</v>
      </c>
      <c r="B150" s="109" t="s">
        <v>622</v>
      </c>
      <c r="C150" s="109"/>
      <c r="D150" s="132"/>
      <c r="E150" s="130"/>
      <c r="F150" s="130">
        <f>F146+F147+F148+F149</f>
        <v>2007845</v>
      </c>
      <c r="G150" s="130"/>
      <c r="H150" s="130">
        <f>H146+H147+H148+H149</f>
        <v>3927495</v>
      </c>
      <c r="I150" s="130"/>
      <c r="J150" s="130">
        <f>J146+J147+J148+J149</f>
        <v>5227995</v>
      </c>
      <c r="K150" s="28"/>
      <c r="L150" s="110">
        <f>+INT(H150+J150+F150)</f>
        <v>11163335</v>
      </c>
      <c r="M150" s="130"/>
      <c r="N150" s="384"/>
      <c r="O150" s="65"/>
      <c r="P150" s="54"/>
      <c r="Q150" s="53"/>
      <c r="R150" s="108"/>
      <c r="S150" s="108"/>
      <c r="T150" s="108"/>
      <c r="U150" s="108"/>
      <c r="V150" s="108"/>
      <c r="W150" s="108"/>
      <c r="X150" s="108"/>
      <c r="Y150" s="108"/>
      <c r="Z150" s="108"/>
      <c r="AA150" s="108"/>
      <c r="AB150" s="108"/>
      <c r="AC150" s="108"/>
      <c r="AD150" s="108"/>
      <c r="AE150" s="108"/>
      <c r="AF150" s="108"/>
      <c r="AG150" s="108"/>
      <c r="AH150" s="108"/>
      <c r="AI150" s="108"/>
      <c r="AJ150" s="108"/>
      <c r="AK150" s="108"/>
      <c r="AL150" s="108"/>
      <c r="AM150" s="108"/>
      <c r="AN150" s="108"/>
      <c r="AO150" s="108"/>
      <c r="AP150" s="108"/>
      <c r="AQ150" s="108"/>
      <c r="AR150" s="108"/>
      <c r="AS150" s="108"/>
      <c r="AT150" s="108"/>
      <c r="AU150" s="108"/>
      <c r="AV150" s="108"/>
      <c r="AW150" s="108"/>
      <c r="AX150" s="108"/>
      <c r="AY150" s="108"/>
      <c r="AZ150" s="108"/>
      <c r="BA150" s="108"/>
      <c r="BB150" s="108"/>
      <c r="BC150" s="108"/>
      <c r="BD150" s="108"/>
      <c r="BE150" s="108"/>
      <c r="BF150" s="108"/>
      <c r="BG150" s="108"/>
      <c r="BH150" s="108"/>
      <c r="BI150" s="108"/>
      <c r="BJ150" s="108"/>
      <c r="BK150" s="108"/>
      <c r="BL150" s="108"/>
      <c r="BM150" s="108"/>
      <c r="BN150" s="108"/>
      <c r="BO150" s="108"/>
      <c r="BP150" s="108"/>
      <c r="BQ150" s="108"/>
      <c r="BR150" s="108"/>
      <c r="BS150" s="108"/>
      <c r="BT150" s="108"/>
      <c r="BU150" s="108"/>
      <c r="BV150" s="108"/>
      <c r="BW150" s="108"/>
      <c r="BX150" s="108"/>
      <c r="BY150" s="108"/>
      <c r="BZ150" s="108"/>
      <c r="CA150" s="108"/>
      <c r="CB150" s="108"/>
      <c r="CC150" s="108"/>
      <c r="CD150" s="108"/>
      <c r="CE150" s="108"/>
      <c r="CF150" s="108"/>
      <c r="CG150" s="108"/>
      <c r="CH150" s="108"/>
      <c r="CI150" s="108"/>
      <c r="CJ150" s="108"/>
      <c r="CK150" s="108"/>
      <c r="CL150" s="108"/>
      <c r="CM150" s="108"/>
      <c r="CN150" s="108"/>
      <c r="CO150" s="108"/>
      <c r="CP150" s="108"/>
      <c r="CQ150" s="108"/>
      <c r="CR150" s="108"/>
      <c r="CS150" s="108"/>
      <c r="CT150" s="108"/>
      <c r="CU150" s="108"/>
      <c r="CV150" s="108"/>
      <c r="CW150" s="108"/>
      <c r="CX150" s="108"/>
      <c r="CY150" s="108"/>
      <c r="CZ150" s="108"/>
      <c r="DA150" s="108"/>
      <c r="DB150" s="108"/>
      <c r="DC150" s="108"/>
      <c r="DD150" s="108"/>
      <c r="DE150" s="108"/>
      <c r="DF150" s="108"/>
      <c r="DG150" s="108"/>
      <c r="DH150" s="108"/>
      <c r="DI150" s="108"/>
      <c r="DJ150" s="108"/>
      <c r="DK150" s="108"/>
      <c r="DL150" s="108"/>
      <c r="DM150" s="108"/>
      <c r="DN150" s="108"/>
      <c r="DO150" s="108"/>
      <c r="DP150" s="108"/>
      <c r="DQ150" s="108"/>
      <c r="DR150" s="108"/>
      <c r="DS150" s="108"/>
      <c r="DT150" s="108"/>
      <c r="DU150" s="108"/>
      <c r="DV150" s="108"/>
      <c r="DW150" s="108"/>
      <c r="DX150" s="108"/>
      <c r="DY150" s="108"/>
      <c r="DZ150" s="108"/>
      <c r="EA150" s="108"/>
      <c r="EB150" s="108"/>
      <c r="EC150" s="108"/>
      <c r="ED150" s="108"/>
      <c r="EE150" s="108"/>
      <c r="EF150" s="108"/>
      <c r="EG150" s="108"/>
      <c r="EH150" s="108"/>
      <c r="EI150" s="108"/>
      <c r="EJ150" s="108"/>
      <c r="EK150" s="108"/>
      <c r="EL150" s="108"/>
      <c r="EM150" s="108"/>
      <c r="EN150" s="108"/>
      <c r="EO150" s="108"/>
      <c r="EP150" s="108"/>
      <c r="EQ150" s="108"/>
      <c r="ER150" s="108"/>
      <c r="ES150" s="108"/>
      <c r="ET150" s="108"/>
      <c r="EU150" s="108"/>
      <c r="EV150" s="108"/>
      <c r="EW150" s="108"/>
      <c r="EX150" s="108"/>
      <c r="EY150" s="108"/>
      <c r="EZ150" s="108"/>
      <c r="FA150" s="108"/>
      <c r="FB150" s="108"/>
      <c r="FC150" s="108"/>
      <c r="FD150" s="108"/>
      <c r="FE150" s="108"/>
      <c r="FF150" s="108"/>
      <c r="FG150" s="108"/>
      <c r="FH150" s="108"/>
      <c r="FI150" s="108"/>
      <c r="FJ150" s="108"/>
      <c r="FK150" s="108"/>
      <c r="FL150" s="108"/>
      <c r="FM150" s="108"/>
      <c r="FN150" s="108"/>
      <c r="FO150" s="108"/>
      <c r="FP150" s="108"/>
      <c r="FQ150" s="108"/>
      <c r="FR150" s="108"/>
      <c r="FS150" s="108"/>
      <c r="FT150" s="108"/>
      <c r="FU150" s="108"/>
      <c r="FV150" s="108"/>
      <c r="FW150" s="108"/>
      <c r="FX150" s="108"/>
      <c r="FY150" s="108"/>
      <c r="FZ150" s="108"/>
      <c r="GA150" s="108"/>
      <c r="GB150" s="108"/>
      <c r="GC150" s="108"/>
      <c r="GD150" s="108"/>
      <c r="GE150" s="108"/>
      <c r="GF150" s="108"/>
      <c r="GG150" s="108"/>
      <c r="GH150" s="108"/>
      <c r="GI150" s="108"/>
      <c r="GJ150" s="108"/>
      <c r="GK150" s="108"/>
      <c r="GL150" s="108"/>
      <c r="GM150" s="108"/>
      <c r="GN150" s="108"/>
      <c r="GO150" s="108"/>
      <c r="GP150" s="108"/>
      <c r="GQ150" s="108"/>
      <c r="GR150" s="108"/>
      <c r="GS150" s="108"/>
      <c r="GT150" s="108"/>
      <c r="GU150" s="108"/>
      <c r="GV150" s="108"/>
      <c r="GW150" s="108"/>
      <c r="GX150" s="108"/>
      <c r="GY150" s="108"/>
      <c r="GZ150" s="108"/>
      <c r="HA150" s="108"/>
      <c r="HB150" s="108"/>
      <c r="HC150" s="108"/>
      <c r="HD150" s="108"/>
      <c r="HE150" s="108"/>
      <c r="HF150" s="108"/>
      <c r="HG150" s="108"/>
      <c r="HH150" s="108"/>
      <c r="HI150" s="108"/>
      <c r="HJ150" s="108"/>
      <c r="HK150" s="108"/>
      <c r="HL150" s="108"/>
      <c r="HM150" s="108"/>
      <c r="HN150" s="108"/>
      <c r="HO150" s="108"/>
      <c r="HP150" s="108"/>
      <c r="HQ150" s="108"/>
      <c r="HR150" s="108"/>
      <c r="HS150" s="108"/>
      <c r="HT150" s="108"/>
      <c r="HU150" s="108"/>
      <c r="HV150" s="108"/>
      <c r="HW150" s="108"/>
      <c r="HX150" s="108"/>
      <c r="HY150" s="108"/>
      <c r="HZ150" s="108"/>
      <c r="IA150" s="108"/>
      <c r="IB150" s="108"/>
      <c r="IC150" s="108"/>
      <c r="ID150" s="108"/>
      <c r="IE150" s="108"/>
      <c r="IF150" s="108"/>
      <c r="IG150" s="108"/>
      <c r="IH150" s="108"/>
      <c r="II150" s="108"/>
      <c r="IJ150" s="108"/>
      <c r="IK150" s="108"/>
      <c r="IL150" s="108"/>
      <c r="IM150" s="108"/>
      <c r="IN150" s="108"/>
      <c r="IO150" s="108"/>
      <c r="IP150" s="108"/>
      <c r="IQ150" s="108"/>
      <c r="IR150" s="108"/>
      <c r="IS150" s="108"/>
      <c r="IT150" s="108"/>
      <c r="IU150" s="108"/>
      <c r="IV150" s="108"/>
      <c r="IW150" s="108"/>
      <c r="IX150" s="108"/>
      <c r="IY150" s="108"/>
      <c r="IZ150" s="108"/>
    </row>
    <row r="151" spans="1:260" s="111" customFormat="1" ht="20.100000000000001" hidden="1" customHeight="1">
      <c r="A151" s="123"/>
      <c r="B151" s="109"/>
      <c r="C151" s="132"/>
      <c r="D151" s="132"/>
      <c r="E151" s="130"/>
      <c r="F151" s="130"/>
      <c r="G151" s="130"/>
      <c r="H151" s="130"/>
      <c r="I151" s="130"/>
      <c r="J151" s="130"/>
      <c r="K151" s="28"/>
      <c r="L151" s="110"/>
      <c r="M151" s="130"/>
      <c r="N151" s="384"/>
      <c r="O151" s="65"/>
      <c r="P151" s="54"/>
      <c r="Q151" s="53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  <c r="AP151" s="108"/>
      <c r="AQ151" s="108"/>
      <c r="AR151" s="108"/>
      <c r="AS151" s="108"/>
      <c r="AT151" s="108"/>
      <c r="AU151" s="108"/>
      <c r="AV151" s="108"/>
      <c r="AW151" s="108"/>
      <c r="AX151" s="108"/>
      <c r="AY151" s="108"/>
      <c r="AZ151" s="108"/>
      <c r="BA151" s="108"/>
      <c r="BB151" s="108"/>
      <c r="BC151" s="108"/>
      <c r="BD151" s="108"/>
      <c r="BE151" s="108"/>
      <c r="BF151" s="108"/>
      <c r="BG151" s="108"/>
      <c r="BH151" s="108"/>
      <c r="BI151" s="108"/>
      <c r="BJ151" s="108"/>
      <c r="BK151" s="108"/>
      <c r="BL151" s="108"/>
      <c r="BM151" s="108"/>
      <c r="BN151" s="108"/>
      <c r="BO151" s="108"/>
      <c r="BP151" s="108"/>
      <c r="BQ151" s="108"/>
      <c r="BR151" s="108"/>
      <c r="BS151" s="108"/>
      <c r="BT151" s="108"/>
      <c r="BU151" s="108"/>
      <c r="BV151" s="108"/>
      <c r="BW151" s="108"/>
      <c r="BX151" s="108"/>
      <c r="BY151" s="108"/>
      <c r="BZ151" s="108"/>
      <c r="CA151" s="108"/>
      <c r="CB151" s="108"/>
      <c r="CC151" s="108"/>
      <c r="CD151" s="108"/>
      <c r="CE151" s="108"/>
      <c r="CF151" s="108"/>
      <c r="CG151" s="108"/>
      <c r="CH151" s="108"/>
      <c r="CI151" s="108"/>
      <c r="CJ151" s="108"/>
      <c r="CK151" s="108"/>
      <c r="CL151" s="108"/>
      <c r="CM151" s="108"/>
      <c r="CN151" s="108"/>
      <c r="CO151" s="108"/>
      <c r="CP151" s="108"/>
      <c r="CQ151" s="108"/>
      <c r="CR151" s="108"/>
      <c r="CS151" s="108"/>
      <c r="CT151" s="108"/>
      <c r="CU151" s="108"/>
      <c r="CV151" s="108"/>
      <c r="CW151" s="108"/>
      <c r="CX151" s="108"/>
      <c r="CY151" s="108"/>
      <c r="CZ151" s="108"/>
      <c r="DA151" s="108"/>
      <c r="DB151" s="108"/>
      <c r="DC151" s="108"/>
      <c r="DD151" s="108"/>
      <c r="DE151" s="108"/>
      <c r="DF151" s="108"/>
      <c r="DG151" s="108"/>
      <c r="DH151" s="108"/>
      <c r="DI151" s="108"/>
      <c r="DJ151" s="108"/>
      <c r="DK151" s="108"/>
      <c r="DL151" s="108"/>
      <c r="DM151" s="108"/>
      <c r="DN151" s="108"/>
      <c r="DO151" s="108"/>
      <c r="DP151" s="108"/>
      <c r="DQ151" s="108"/>
      <c r="DR151" s="108"/>
      <c r="DS151" s="108"/>
      <c r="DT151" s="108"/>
      <c r="DU151" s="108"/>
      <c r="DV151" s="108"/>
      <c r="DW151" s="108"/>
      <c r="DX151" s="108"/>
      <c r="DY151" s="108"/>
      <c r="DZ151" s="108"/>
      <c r="EA151" s="108"/>
      <c r="EB151" s="108"/>
      <c r="EC151" s="108"/>
      <c r="ED151" s="108"/>
      <c r="EE151" s="108"/>
      <c r="EF151" s="108"/>
      <c r="EG151" s="108"/>
      <c r="EH151" s="108"/>
      <c r="EI151" s="108"/>
      <c r="EJ151" s="108"/>
      <c r="EK151" s="108"/>
      <c r="EL151" s="108"/>
      <c r="EM151" s="108"/>
      <c r="EN151" s="108"/>
      <c r="EO151" s="108"/>
      <c r="EP151" s="108"/>
      <c r="EQ151" s="108"/>
      <c r="ER151" s="108"/>
      <c r="ES151" s="108"/>
      <c r="ET151" s="108"/>
      <c r="EU151" s="108"/>
      <c r="EV151" s="108"/>
      <c r="EW151" s="108"/>
      <c r="EX151" s="108"/>
      <c r="EY151" s="108"/>
      <c r="EZ151" s="108"/>
      <c r="FA151" s="108"/>
      <c r="FB151" s="108"/>
      <c r="FC151" s="108"/>
      <c r="FD151" s="108"/>
      <c r="FE151" s="108"/>
      <c r="FF151" s="108"/>
      <c r="FG151" s="108"/>
      <c r="FH151" s="108"/>
      <c r="FI151" s="108"/>
      <c r="FJ151" s="108"/>
      <c r="FK151" s="108"/>
      <c r="FL151" s="108"/>
      <c r="FM151" s="108"/>
      <c r="FN151" s="108"/>
      <c r="FO151" s="108"/>
      <c r="FP151" s="108"/>
      <c r="FQ151" s="108"/>
      <c r="FR151" s="108"/>
      <c r="FS151" s="108"/>
      <c r="FT151" s="108"/>
      <c r="FU151" s="108"/>
      <c r="FV151" s="108"/>
      <c r="FW151" s="108"/>
      <c r="FX151" s="108"/>
      <c r="FY151" s="108"/>
      <c r="FZ151" s="108"/>
      <c r="GA151" s="108"/>
      <c r="GB151" s="108"/>
      <c r="GC151" s="108"/>
      <c r="GD151" s="108"/>
      <c r="GE151" s="108"/>
      <c r="GF151" s="108"/>
      <c r="GG151" s="108"/>
      <c r="GH151" s="108"/>
      <c r="GI151" s="108"/>
      <c r="GJ151" s="108"/>
      <c r="GK151" s="108"/>
      <c r="GL151" s="108"/>
      <c r="GM151" s="108"/>
      <c r="GN151" s="108"/>
      <c r="GO151" s="108"/>
      <c r="GP151" s="108"/>
      <c r="GQ151" s="108"/>
      <c r="GR151" s="108"/>
      <c r="GS151" s="108"/>
      <c r="GT151" s="108"/>
      <c r="GU151" s="108"/>
      <c r="GV151" s="108"/>
      <c r="GW151" s="108"/>
      <c r="GX151" s="108"/>
      <c r="GY151" s="108"/>
      <c r="GZ151" s="108"/>
      <c r="HA151" s="108"/>
      <c r="HB151" s="108"/>
      <c r="HC151" s="108"/>
      <c r="HD151" s="108"/>
      <c r="HE151" s="108"/>
      <c r="HF151" s="108"/>
      <c r="HG151" s="108"/>
      <c r="HH151" s="108"/>
      <c r="HI151" s="108"/>
      <c r="HJ151" s="108"/>
      <c r="HK151" s="108"/>
      <c r="HL151" s="108"/>
      <c r="HM151" s="108"/>
      <c r="HN151" s="108"/>
      <c r="HO151" s="108"/>
      <c r="HP151" s="108"/>
      <c r="HQ151" s="108"/>
      <c r="HR151" s="108"/>
      <c r="HS151" s="108"/>
      <c r="HT151" s="108"/>
      <c r="HU151" s="108"/>
      <c r="HV151" s="108"/>
      <c r="HW151" s="108"/>
      <c r="HX151" s="108"/>
      <c r="HY151" s="108"/>
      <c r="HZ151" s="108"/>
      <c r="IA151" s="108"/>
      <c r="IB151" s="108"/>
      <c r="IC151" s="108"/>
      <c r="ID151" s="108"/>
      <c r="IE151" s="108"/>
      <c r="IF151" s="108"/>
      <c r="IG151" s="108"/>
      <c r="IH151" s="108"/>
      <c r="II151" s="108"/>
      <c r="IJ151" s="108"/>
      <c r="IK151" s="108"/>
      <c r="IL151" s="108"/>
      <c r="IM151" s="108"/>
      <c r="IN151" s="108"/>
      <c r="IO151" s="108"/>
      <c r="IP151" s="108"/>
      <c r="IQ151" s="108"/>
      <c r="IR151" s="108"/>
      <c r="IS151" s="108"/>
      <c r="IT151" s="108"/>
      <c r="IU151" s="108"/>
      <c r="IV151" s="108"/>
      <c r="IW151" s="108"/>
      <c r="IX151" s="108"/>
      <c r="IY151" s="108"/>
      <c r="IZ151" s="108"/>
    </row>
    <row r="152" spans="1:260" s="111" customFormat="1" ht="20.100000000000001" hidden="1" customHeight="1">
      <c r="A152" s="25" t="s">
        <v>623</v>
      </c>
      <c r="B152" s="43"/>
      <c r="C152" s="43"/>
      <c r="D152" s="43"/>
      <c r="E152" s="44"/>
      <c r="F152" s="130">
        <f>F169</f>
        <v>5088940</v>
      </c>
      <c r="G152" s="130"/>
      <c r="H152" s="130"/>
      <c r="I152" s="130"/>
      <c r="J152" s="130"/>
      <c r="K152" s="114"/>
      <c r="L152" s="131">
        <f>L169</f>
        <v>5594682</v>
      </c>
      <c r="M152" s="44"/>
      <c r="N152" s="380"/>
      <c r="O152" s="65"/>
      <c r="P152" s="54"/>
      <c r="Q152" s="53"/>
      <c r="R152" s="108"/>
      <c r="S152" s="108"/>
      <c r="T152" s="108"/>
      <c r="U152" s="108"/>
      <c r="V152" s="108"/>
      <c r="W152" s="108"/>
      <c r="X152" s="108"/>
      <c r="Y152" s="108"/>
      <c r="Z152" s="108"/>
      <c r="AA152" s="108"/>
      <c r="AB152" s="108"/>
      <c r="AC152" s="108"/>
      <c r="AD152" s="108"/>
      <c r="AE152" s="108"/>
      <c r="AF152" s="108"/>
      <c r="AG152" s="108"/>
      <c r="AH152" s="108"/>
      <c r="AI152" s="108"/>
      <c r="AJ152" s="108"/>
      <c r="AK152" s="108"/>
      <c r="AL152" s="108"/>
      <c r="AM152" s="108"/>
      <c r="AN152" s="108"/>
      <c r="AO152" s="108"/>
      <c r="AP152" s="108"/>
      <c r="AQ152" s="108"/>
      <c r="AR152" s="108"/>
      <c r="AS152" s="108"/>
      <c r="AT152" s="108"/>
      <c r="AU152" s="108"/>
      <c r="AV152" s="108"/>
      <c r="AW152" s="108"/>
      <c r="AX152" s="108"/>
      <c r="AY152" s="108"/>
      <c r="AZ152" s="108"/>
      <c r="BA152" s="108"/>
      <c r="BB152" s="108"/>
      <c r="BC152" s="108"/>
      <c r="BD152" s="108"/>
      <c r="BE152" s="108"/>
      <c r="BF152" s="108"/>
      <c r="BG152" s="108"/>
      <c r="BH152" s="108"/>
      <c r="BI152" s="108"/>
      <c r="BJ152" s="108"/>
      <c r="BK152" s="108"/>
      <c r="BL152" s="108"/>
      <c r="BM152" s="108"/>
      <c r="BN152" s="108"/>
      <c r="BO152" s="108"/>
      <c r="BP152" s="108"/>
      <c r="BQ152" s="108"/>
      <c r="BR152" s="108"/>
      <c r="BS152" s="108"/>
      <c r="BT152" s="108"/>
      <c r="BU152" s="108"/>
      <c r="BV152" s="108"/>
      <c r="BW152" s="108"/>
      <c r="BX152" s="108"/>
      <c r="BY152" s="108"/>
      <c r="BZ152" s="108"/>
      <c r="CA152" s="108"/>
      <c r="CB152" s="108"/>
      <c r="CC152" s="108"/>
      <c r="CD152" s="108"/>
      <c r="CE152" s="108"/>
      <c r="CF152" s="108"/>
      <c r="CG152" s="108"/>
      <c r="CH152" s="108"/>
      <c r="CI152" s="108"/>
      <c r="CJ152" s="108"/>
      <c r="CK152" s="108"/>
      <c r="CL152" s="108"/>
      <c r="CM152" s="108"/>
      <c r="CN152" s="108"/>
      <c r="CO152" s="108"/>
      <c r="CP152" s="108"/>
      <c r="CQ152" s="108"/>
      <c r="CR152" s="108"/>
      <c r="CS152" s="108"/>
      <c r="CT152" s="108"/>
      <c r="CU152" s="108"/>
      <c r="CV152" s="108"/>
      <c r="CW152" s="108"/>
      <c r="CX152" s="108"/>
      <c r="CY152" s="108"/>
      <c r="CZ152" s="108"/>
      <c r="DA152" s="108"/>
      <c r="DB152" s="108"/>
      <c r="DC152" s="108"/>
      <c r="DD152" s="108"/>
      <c r="DE152" s="108"/>
      <c r="DF152" s="108"/>
      <c r="DG152" s="108"/>
      <c r="DH152" s="108"/>
      <c r="DI152" s="108"/>
      <c r="DJ152" s="108"/>
      <c r="DK152" s="108"/>
      <c r="DL152" s="108"/>
      <c r="DM152" s="108"/>
      <c r="DN152" s="108"/>
      <c r="DO152" s="108"/>
      <c r="DP152" s="108"/>
      <c r="DQ152" s="108"/>
      <c r="DR152" s="108"/>
      <c r="DS152" s="108"/>
      <c r="DT152" s="108"/>
      <c r="DU152" s="108"/>
      <c r="DV152" s="108"/>
      <c r="DW152" s="108"/>
      <c r="DX152" s="108"/>
      <c r="DY152" s="108"/>
      <c r="DZ152" s="108"/>
      <c r="EA152" s="108"/>
      <c r="EB152" s="108"/>
      <c r="EC152" s="108"/>
      <c r="ED152" s="108"/>
      <c r="EE152" s="108"/>
      <c r="EF152" s="108"/>
      <c r="EG152" s="108"/>
      <c r="EH152" s="108"/>
      <c r="EI152" s="108"/>
      <c r="EJ152" s="108"/>
      <c r="EK152" s="108"/>
      <c r="EL152" s="108"/>
      <c r="EM152" s="108"/>
      <c r="EN152" s="108"/>
      <c r="EO152" s="108"/>
      <c r="EP152" s="108"/>
      <c r="EQ152" s="108"/>
      <c r="ER152" s="108"/>
      <c r="ES152" s="108"/>
      <c r="ET152" s="108"/>
      <c r="EU152" s="108"/>
      <c r="EV152" s="108"/>
      <c r="EW152" s="108"/>
      <c r="EX152" s="108"/>
      <c r="EY152" s="108"/>
      <c r="EZ152" s="108"/>
      <c r="FA152" s="108"/>
      <c r="FB152" s="108"/>
      <c r="FC152" s="108"/>
      <c r="FD152" s="108"/>
      <c r="FE152" s="108"/>
      <c r="FF152" s="108"/>
      <c r="FG152" s="108"/>
      <c r="FH152" s="108"/>
      <c r="FI152" s="108"/>
      <c r="FJ152" s="108"/>
      <c r="FK152" s="108"/>
      <c r="FL152" s="108"/>
      <c r="FM152" s="108"/>
      <c r="FN152" s="108"/>
      <c r="FO152" s="108"/>
      <c r="FP152" s="108"/>
      <c r="FQ152" s="108"/>
      <c r="FR152" s="108"/>
      <c r="FS152" s="108"/>
      <c r="FT152" s="108"/>
      <c r="FU152" s="108"/>
      <c r="FV152" s="108"/>
      <c r="FW152" s="108"/>
      <c r="FX152" s="108"/>
      <c r="FY152" s="108"/>
      <c r="FZ152" s="108"/>
      <c r="GA152" s="108"/>
      <c r="GB152" s="108"/>
      <c r="GC152" s="108"/>
      <c r="GD152" s="108"/>
      <c r="GE152" s="108"/>
      <c r="GF152" s="108"/>
      <c r="GG152" s="108"/>
      <c r="GH152" s="108"/>
      <c r="GI152" s="108"/>
      <c r="GJ152" s="108"/>
      <c r="GK152" s="108"/>
      <c r="GL152" s="108"/>
      <c r="GM152" s="108"/>
      <c r="GN152" s="108"/>
      <c r="GO152" s="108"/>
      <c r="GP152" s="108"/>
      <c r="GQ152" s="108"/>
      <c r="GR152" s="108"/>
      <c r="GS152" s="108"/>
      <c r="GT152" s="108"/>
      <c r="GU152" s="108"/>
      <c r="GV152" s="108"/>
      <c r="GW152" s="108"/>
      <c r="GX152" s="108"/>
      <c r="GY152" s="108"/>
      <c r="GZ152" s="108"/>
      <c r="HA152" s="108"/>
      <c r="HB152" s="108"/>
      <c r="HC152" s="108"/>
      <c r="HD152" s="108"/>
      <c r="HE152" s="108"/>
      <c r="HF152" s="108"/>
      <c r="HG152" s="108"/>
      <c r="HH152" s="108"/>
      <c r="HI152" s="108"/>
      <c r="HJ152" s="108"/>
      <c r="HK152" s="108"/>
      <c r="HL152" s="108"/>
      <c r="HM152" s="108"/>
      <c r="HN152" s="108"/>
      <c r="HO152" s="108"/>
      <c r="HP152" s="108"/>
      <c r="HQ152" s="108"/>
      <c r="HR152" s="108"/>
      <c r="HS152" s="108"/>
      <c r="HT152" s="108"/>
      <c r="HU152" s="108"/>
      <c r="HV152" s="108"/>
      <c r="HW152" s="108"/>
      <c r="HX152" s="108"/>
      <c r="HY152" s="108"/>
      <c r="HZ152" s="108"/>
      <c r="IA152" s="108"/>
      <c r="IB152" s="108"/>
      <c r="IC152" s="108"/>
      <c r="ID152" s="108"/>
      <c r="IE152" s="108"/>
      <c r="IF152" s="108"/>
      <c r="IG152" s="108"/>
      <c r="IH152" s="108"/>
      <c r="II152" s="108"/>
      <c r="IJ152" s="108"/>
      <c r="IK152" s="108"/>
      <c r="IL152" s="108"/>
      <c r="IM152" s="108"/>
      <c r="IN152" s="108"/>
      <c r="IO152" s="108"/>
      <c r="IP152" s="108"/>
      <c r="IQ152" s="108"/>
      <c r="IR152" s="108"/>
      <c r="IS152" s="108"/>
      <c r="IT152" s="108"/>
      <c r="IU152" s="108"/>
      <c r="IV152" s="108"/>
      <c r="IW152" s="108"/>
      <c r="IX152" s="108"/>
      <c r="IY152" s="108"/>
      <c r="IZ152" s="108"/>
    </row>
    <row r="153" spans="1:260" s="111" customFormat="1" ht="20.100000000000001" hidden="1" customHeight="1">
      <c r="A153" s="42" t="s">
        <v>624</v>
      </c>
      <c r="B153" s="27"/>
      <c r="C153" s="27"/>
      <c r="D153" s="27"/>
      <c r="E153" s="33"/>
      <c r="F153" s="119">
        <f>F162</f>
        <v>3019540</v>
      </c>
      <c r="G153" s="119"/>
      <c r="H153" s="119"/>
      <c r="I153" s="119"/>
      <c r="J153" s="119"/>
      <c r="K153" s="114"/>
      <c r="L153" s="116">
        <f>L162</f>
        <v>3019540</v>
      </c>
      <c r="M153" s="26"/>
      <c r="N153" s="382"/>
      <c r="O153" s="65"/>
      <c r="P153" s="54"/>
      <c r="Q153" s="53"/>
      <c r="R153" s="108"/>
      <c r="S153" s="108"/>
      <c r="T153" s="108"/>
      <c r="U153" s="108"/>
      <c r="V153" s="108"/>
      <c r="W153" s="108"/>
      <c r="X153" s="108"/>
      <c r="Y153" s="108"/>
      <c r="Z153" s="108"/>
      <c r="AA153" s="108"/>
      <c r="AB153" s="108"/>
      <c r="AC153" s="108"/>
      <c r="AD153" s="108"/>
      <c r="AE153" s="108"/>
      <c r="AF153" s="108"/>
      <c r="AG153" s="108"/>
      <c r="AH153" s="108"/>
      <c r="AI153" s="108"/>
      <c r="AJ153" s="108"/>
      <c r="AK153" s="108"/>
      <c r="AL153" s="108"/>
      <c r="AM153" s="108"/>
      <c r="AN153" s="108"/>
      <c r="AO153" s="108"/>
      <c r="AP153" s="108"/>
      <c r="AQ153" s="108"/>
      <c r="AR153" s="108"/>
      <c r="AS153" s="108"/>
      <c r="AT153" s="108"/>
      <c r="AU153" s="108"/>
      <c r="AV153" s="108"/>
      <c r="AW153" s="108"/>
      <c r="AX153" s="108"/>
      <c r="AY153" s="108"/>
      <c r="AZ153" s="108"/>
      <c r="BA153" s="108"/>
      <c r="BB153" s="108"/>
      <c r="BC153" s="108"/>
      <c r="BD153" s="108"/>
      <c r="BE153" s="108"/>
      <c r="BF153" s="108"/>
      <c r="BG153" s="108"/>
      <c r="BH153" s="108"/>
      <c r="BI153" s="108"/>
      <c r="BJ153" s="108"/>
      <c r="BK153" s="108"/>
      <c r="BL153" s="108"/>
      <c r="BM153" s="108"/>
      <c r="BN153" s="108"/>
      <c r="BO153" s="108"/>
      <c r="BP153" s="108"/>
      <c r="BQ153" s="108"/>
      <c r="BR153" s="108"/>
      <c r="BS153" s="108"/>
      <c r="BT153" s="108"/>
      <c r="BU153" s="108"/>
      <c r="BV153" s="108"/>
      <c r="BW153" s="108"/>
      <c r="BX153" s="108"/>
      <c r="BY153" s="108"/>
      <c r="BZ153" s="108"/>
      <c r="CA153" s="108"/>
      <c r="CB153" s="108"/>
      <c r="CC153" s="108"/>
      <c r="CD153" s="108"/>
      <c r="CE153" s="108"/>
      <c r="CF153" s="108"/>
      <c r="CG153" s="108"/>
      <c r="CH153" s="108"/>
      <c r="CI153" s="108"/>
      <c r="CJ153" s="108"/>
      <c r="CK153" s="108"/>
      <c r="CL153" s="108"/>
      <c r="CM153" s="108"/>
      <c r="CN153" s="108"/>
      <c r="CO153" s="108"/>
      <c r="CP153" s="108"/>
      <c r="CQ153" s="108"/>
      <c r="CR153" s="108"/>
      <c r="CS153" s="108"/>
      <c r="CT153" s="108"/>
      <c r="CU153" s="108"/>
      <c r="CV153" s="108"/>
      <c r="CW153" s="108"/>
      <c r="CX153" s="108"/>
      <c r="CY153" s="108"/>
      <c r="CZ153" s="108"/>
      <c r="DA153" s="108"/>
      <c r="DB153" s="108"/>
      <c r="DC153" s="108"/>
      <c r="DD153" s="108"/>
      <c r="DE153" s="108"/>
      <c r="DF153" s="108"/>
      <c r="DG153" s="108"/>
      <c r="DH153" s="108"/>
      <c r="DI153" s="108"/>
      <c r="DJ153" s="108"/>
      <c r="DK153" s="108"/>
      <c r="DL153" s="108"/>
      <c r="DM153" s="108"/>
      <c r="DN153" s="108"/>
      <c r="DO153" s="108"/>
      <c r="DP153" s="108"/>
      <c r="DQ153" s="108"/>
      <c r="DR153" s="108"/>
      <c r="DS153" s="108"/>
      <c r="DT153" s="108"/>
      <c r="DU153" s="108"/>
      <c r="DV153" s="108"/>
      <c r="DW153" s="108"/>
      <c r="DX153" s="108"/>
      <c r="DY153" s="108"/>
      <c r="DZ153" s="108"/>
      <c r="EA153" s="108"/>
      <c r="EB153" s="108"/>
      <c r="EC153" s="108"/>
      <c r="ED153" s="108"/>
      <c r="EE153" s="108"/>
      <c r="EF153" s="108"/>
      <c r="EG153" s="108"/>
      <c r="EH153" s="108"/>
      <c r="EI153" s="108"/>
      <c r="EJ153" s="108"/>
      <c r="EK153" s="108"/>
      <c r="EL153" s="108"/>
      <c r="EM153" s="108"/>
      <c r="EN153" s="108"/>
      <c r="EO153" s="108"/>
      <c r="EP153" s="108"/>
      <c r="EQ153" s="108"/>
      <c r="ER153" s="108"/>
      <c r="ES153" s="108"/>
      <c r="ET153" s="108"/>
      <c r="EU153" s="108"/>
      <c r="EV153" s="108"/>
      <c r="EW153" s="108"/>
      <c r="EX153" s="108"/>
      <c r="EY153" s="108"/>
      <c r="EZ153" s="108"/>
      <c r="FA153" s="108"/>
      <c r="FB153" s="108"/>
      <c r="FC153" s="108"/>
      <c r="FD153" s="108"/>
      <c r="FE153" s="108"/>
      <c r="FF153" s="108"/>
      <c r="FG153" s="108"/>
      <c r="FH153" s="108"/>
      <c r="FI153" s="108"/>
      <c r="FJ153" s="108"/>
      <c r="FK153" s="108"/>
      <c r="FL153" s="108"/>
      <c r="FM153" s="108"/>
      <c r="FN153" s="108"/>
      <c r="FO153" s="108"/>
      <c r="FP153" s="108"/>
      <c r="FQ153" s="108"/>
      <c r="FR153" s="108"/>
      <c r="FS153" s="108"/>
      <c r="FT153" s="108"/>
      <c r="FU153" s="108"/>
      <c r="FV153" s="108"/>
      <c r="FW153" s="108"/>
      <c r="FX153" s="108"/>
      <c r="FY153" s="108"/>
      <c r="FZ153" s="108"/>
      <c r="GA153" s="108"/>
      <c r="GB153" s="108"/>
      <c r="GC153" s="108"/>
      <c r="GD153" s="108"/>
      <c r="GE153" s="108"/>
      <c r="GF153" s="108"/>
      <c r="GG153" s="108"/>
      <c r="GH153" s="108"/>
      <c r="GI153" s="108"/>
      <c r="GJ153" s="108"/>
      <c r="GK153" s="108"/>
      <c r="GL153" s="108"/>
      <c r="GM153" s="108"/>
      <c r="GN153" s="108"/>
      <c r="GO153" s="108"/>
      <c r="GP153" s="108"/>
      <c r="GQ153" s="108"/>
      <c r="GR153" s="108"/>
      <c r="GS153" s="108"/>
      <c r="GT153" s="108"/>
      <c r="GU153" s="108"/>
      <c r="GV153" s="108"/>
      <c r="GW153" s="108"/>
      <c r="GX153" s="108"/>
      <c r="GY153" s="108"/>
      <c r="GZ153" s="108"/>
      <c r="HA153" s="108"/>
      <c r="HB153" s="108"/>
      <c r="HC153" s="108"/>
      <c r="HD153" s="108"/>
      <c r="HE153" s="108"/>
      <c r="HF153" s="108"/>
      <c r="HG153" s="108"/>
      <c r="HH153" s="108"/>
      <c r="HI153" s="108"/>
      <c r="HJ153" s="108"/>
      <c r="HK153" s="108"/>
      <c r="HL153" s="108"/>
      <c r="HM153" s="108"/>
      <c r="HN153" s="108"/>
      <c r="HO153" s="108"/>
      <c r="HP153" s="108"/>
      <c r="HQ153" s="108"/>
      <c r="HR153" s="108"/>
      <c r="HS153" s="108"/>
      <c r="HT153" s="108"/>
      <c r="HU153" s="108"/>
      <c r="HV153" s="108"/>
      <c r="HW153" s="108"/>
      <c r="HX153" s="108"/>
      <c r="HY153" s="108"/>
      <c r="HZ153" s="108"/>
      <c r="IA153" s="108"/>
      <c r="IB153" s="108"/>
      <c r="IC153" s="108"/>
      <c r="ID153" s="108"/>
      <c r="IE153" s="108"/>
      <c r="IF153" s="108"/>
      <c r="IG153" s="108"/>
      <c r="IH153" s="108"/>
      <c r="II153" s="108"/>
      <c r="IJ153" s="108"/>
      <c r="IK153" s="108"/>
      <c r="IL153" s="108"/>
      <c r="IM153" s="108"/>
      <c r="IN153" s="108"/>
      <c r="IO153" s="108"/>
      <c r="IP153" s="108"/>
      <c r="IQ153" s="108"/>
      <c r="IR153" s="108"/>
      <c r="IS153" s="108"/>
      <c r="IT153" s="108"/>
      <c r="IU153" s="108"/>
      <c r="IV153" s="108"/>
      <c r="IW153" s="108"/>
      <c r="IX153" s="108"/>
      <c r="IY153" s="108"/>
      <c r="IZ153" s="108"/>
    </row>
    <row r="154" spans="1:260" s="111" customFormat="1" ht="20.100000000000001" hidden="1" customHeight="1">
      <c r="A154" s="27" t="s">
        <v>625</v>
      </c>
      <c r="B154" s="27" t="s">
        <v>626</v>
      </c>
      <c r="C154" s="30">
        <v>159</v>
      </c>
      <c r="D154" s="27" t="s">
        <v>581</v>
      </c>
      <c r="E154" s="33">
        <v>2300</v>
      </c>
      <c r="F154" s="36">
        <f t="shared" ref="F154:F161" si="19">E154*C154</f>
        <v>365700</v>
      </c>
      <c r="G154" s="33"/>
      <c r="H154" s="33"/>
      <c r="I154" s="33"/>
      <c r="J154" s="33"/>
      <c r="K154" s="28">
        <f t="shared" si="14"/>
        <v>2300</v>
      </c>
      <c r="L154" s="26">
        <f t="shared" ref="L154:L162" si="20">+INT(F154+H154+J154)</f>
        <v>365700</v>
      </c>
      <c r="M154" s="53" t="s">
        <v>30</v>
      </c>
      <c r="N154" s="54"/>
      <c r="O154" s="65">
        <f t="shared" ref="O154:O161" si="21">ROUND(L154/$K$6,4)</f>
        <v>1.5E-3</v>
      </c>
      <c r="P154" s="54"/>
      <c r="Q154" s="53"/>
      <c r="R154" s="107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8"/>
      <c r="AV154" s="108"/>
      <c r="AW154" s="108"/>
      <c r="AX154" s="108"/>
      <c r="AY154" s="108"/>
      <c r="AZ154" s="108"/>
      <c r="BA154" s="108"/>
      <c r="BB154" s="108"/>
      <c r="BC154" s="108"/>
      <c r="BD154" s="108"/>
      <c r="BE154" s="108"/>
      <c r="BF154" s="108"/>
      <c r="BG154" s="108"/>
      <c r="BH154" s="108"/>
      <c r="BI154" s="108"/>
      <c r="BJ154" s="108"/>
      <c r="BK154" s="108"/>
      <c r="BL154" s="108"/>
      <c r="BM154" s="108"/>
      <c r="BN154" s="108"/>
      <c r="BO154" s="108"/>
      <c r="BP154" s="108"/>
      <c r="BQ154" s="108"/>
      <c r="BR154" s="108"/>
      <c r="BS154" s="108"/>
      <c r="BT154" s="108"/>
      <c r="BU154" s="108"/>
      <c r="BV154" s="108"/>
      <c r="BW154" s="108"/>
      <c r="BX154" s="108"/>
      <c r="BY154" s="108"/>
      <c r="BZ154" s="108"/>
      <c r="CA154" s="108"/>
      <c r="CB154" s="108"/>
      <c r="CC154" s="108"/>
      <c r="CD154" s="108"/>
      <c r="CE154" s="108"/>
      <c r="CF154" s="108"/>
      <c r="CG154" s="108"/>
      <c r="CH154" s="108"/>
      <c r="CI154" s="108"/>
      <c r="CJ154" s="108"/>
      <c r="CK154" s="108"/>
      <c r="CL154" s="108"/>
      <c r="CM154" s="108"/>
      <c r="CN154" s="108"/>
      <c r="CO154" s="108"/>
      <c r="CP154" s="108"/>
      <c r="CQ154" s="108"/>
      <c r="CR154" s="108"/>
      <c r="CS154" s="108"/>
      <c r="CT154" s="108"/>
      <c r="CU154" s="108"/>
      <c r="CV154" s="108"/>
      <c r="CW154" s="108"/>
      <c r="CX154" s="108"/>
      <c r="CY154" s="108"/>
      <c r="CZ154" s="108"/>
      <c r="DA154" s="108"/>
      <c r="DB154" s="108"/>
      <c r="DC154" s="108"/>
      <c r="DD154" s="108"/>
      <c r="DE154" s="108"/>
      <c r="DF154" s="108"/>
      <c r="DG154" s="108"/>
      <c r="DH154" s="108"/>
      <c r="DI154" s="108"/>
      <c r="DJ154" s="108"/>
      <c r="DK154" s="108"/>
      <c r="DL154" s="108"/>
      <c r="DM154" s="108"/>
      <c r="DN154" s="108"/>
      <c r="DO154" s="108"/>
      <c r="DP154" s="108"/>
      <c r="DQ154" s="108"/>
      <c r="DR154" s="108"/>
      <c r="DS154" s="108"/>
      <c r="DT154" s="108"/>
      <c r="DU154" s="108"/>
      <c r="DV154" s="108"/>
      <c r="DW154" s="108"/>
      <c r="DX154" s="108"/>
      <c r="DY154" s="108"/>
      <c r="DZ154" s="108"/>
      <c r="EA154" s="108"/>
      <c r="EB154" s="108"/>
      <c r="EC154" s="108"/>
      <c r="ED154" s="108"/>
      <c r="EE154" s="108"/>
      <c r="EF154" s="108"/>
      <c r="EG154" s="108"/>
      <c r="EH154" s="108"/>
      <c r="EI154" s="108"/>
      <c r="EJ154" s="108"/>
      <c r="EK154" s="108"/>
      <c r="EL154" s="108"/>
      <c r="EM154" s="108"/>
      <c r="EN154" s="108"/>
      <c r="EO154" s="108"/>
      <c r="EP154" s="108"/>
      <c r="EQ154" s="108"/>
      <c r="ER154" s="108"/>
      <c r="ES154" s="108"/>
      <c r="ET154" s="108"/>
      <c r="EU154" s="108"/>
      <c r="EV154" s="108"/>
      <c r="EW154" s="108"/>
      <c r="EX154" s="108"/>
      <c r="EY154" s="108"/>
      <c r="EZ154" s="108"/>
      <c r="FA154" s="108"/>
      <c r="FB154" s="108"/>
      <c r="FC154" s="108"/>
      <c r="FD154" s="108"/>
      <c r="FE154" s="108"/>
      <c r="FF154" s="108"/>
      <c r="FG154" s="108"/>
      <c r="FH154" s="108"/>
      <c r="FI154" s="108"/>
      <c r="FJ154" s="108"/>
      <c r="FK154" s="108"/>
      <c r="FL154" s="108"/>
      <c r="FM154" s="108"/>
      <c r="FN154" s="108"/>
      <c r="FO154" s="108"/>
      <c r="FP154" s="108"/>
      <c r="FQ154" s="108"/>
      <c r="FR154" s="108"/>
      <c r="FS154" s="108"/>
      <c r="FT154" s="108"/>
      <c r="FU154" s="108"/>
      <c r="FV154" s="108"/>
      <c r="FW154" s="108"/>
      <c r="FX154" s="108"/>
      <c r="FY154" s="108"/>
      <c r="FZ154" s="108"/>
      <c r="GA154" s="108"/>
      <c r="GB154" s="108"/>
      <c r="GC154" s="108"/>
      <c r="GD154" s="108"/>
      <c r="GE154" s="108"/>
      <c r="GF154" s="108"/>
      <c r="GG154" s="108"/>
      <c r="GH154" s="108"/>
      <c r="GI154" s="108"/>
      <c r="GJ154" s="108"/>
      <c r="GK154" s="108"/>
      <c r="GL154" s="108"/>
      <c r="GM154" s="108"/>
      <c r="GN154" s="108"/>
      <c r="GO154" s="108"/>
      <c r="GP154" s="108"/>
      <c r="GQ154" s="108"/>
      <c r="GR154" s="108"/>
      <c r="GS154" s="108"/>
      <c r="GT154" s="108"/>
      <c r="GU154" s="108"/>
      <c r="GV154" s="108"/>
      <c r="GW154" s="108"/>
      <c r="GX154" s="108"/>
      <c r="GY154" s="108"/>
      <c r="GZ154" s="108"/>
      <c r="HA154" s="108"/>
      <c r="HB154" s="108"/>
      <c r="HC154" s="108"/>
      <c r="HD154" s="108"/>
      <c r="HE154" s="108"/>
      <c r="HF154" s="108"/>
      <c r="HG154" s="108"/>
      <c r="HH154" s="108"/>
      <c r="HI154" s="108"/>
      <c r="HJ154" s="108"/>
      <c r="HK154" s="108"/>
      <c r="HL154" s="108"/>
      <c r="HM154" s="108"/>
      <c r="HN154" s="108"/>
      <c r="HO154" s="108"/>
      <c r="HP154" s="108"/>
      <c r="HQ154" s="108"/>
      <c r="HR154" s="108"/>
      <c r="HS154" s="108"/>
      <c r="HT154" s="108"/>
      <c r="HU154" s="108"/>
      <c r="HV154" s="108"/>
      <c r="HW154" s="108"/>
      <c r="HX154" s="108"/>
      <c r="HY154" s="108"/>
      <c r="HZ154" s="108"/>
      <c r="IA154" s="108"/>
      <c r="IB154" s="108"/>
      <c r="IC154" s="108"/>
      <c r="ID154" s="108"/>
      <c r="IE154" s="108"/>
      <c r="IF154" s="108"/>
      <c r="IG154" s="108"/>
      <c r="IH154" s="108"/>
      <c r="II154" s="108"/>
      <c r="IJ154" s="108"/>
      <c r="IK154" s="108"/>
      <c r="IL154" s="108"/>
      <c r="IM154" s="108"/>
      <c r="IN154" s="108"/>
      <c r="IO154" s="108"/>
      <c r="IP154" s="108"/>
      <c r="IQ154" s="108"/>
      <c r="IR154" s="108"/>
      <c r="IS154" s="108"/>
      <c r="IT154" s="108"/>
      <c r="IU154" s="108"/>
      <c r="IV154" s="108"/>
      <c r="IW154" s="108"/>
      <c r="IX154" s="108"/>
      <c r="IY154" s="108"/>
      <c r="IZ154" s="108"/>
    </row>
    <row r="155" spans="1:260" s="111" customFormat="1" ht="20.100000000000001" hidden="1" customHeight="1">
      <c r="A155" s="27" t="s">
        <v>627</v>
      </c>
      <c r="B155" s="27" t="s">
        <v>628</v>
      </c>
      <c r="C155" s="30">
        <v>136</v>
      </c>
      <c r="D155" s="27" t="s">
        <v>296</v>
      </c>
      <c r="E155" s="33">
        <v>1100</v>
      </c>
      <c r="F155" s="26">
        <f t="shared" si="19"/>
        <v>149600</v>
      </c>
      <c r="G155" s="33"/>
      <c r="H155" s="33"/>
      <c r="I155" s="33"/>
      <c r="J155" s="33"/>
      <c r="K155" s="28">
        <f t="shared" si="14"/>
        <v>1100</v>
      </c>
      <c r="L155" s="26">
        <f t="shared" si="20"/>
        <v>149600</v>
      </c>
      <c r="M155" s="53" t="s">
        <v>30</v>
      </c>
      <c r="N155" s="54"/>
      <c r="O155" s="65">
        <f t="shared" si="21"/>
        <v>5.9999999999999995E-4</v>
      </c>
      <c r="P155" s="54"/>
      <c r="Q155" s="53"/>
      <c r="R155" s="107"/>
      <c r="S155" s="108"/>
      <c r="T155" s="108"/>
      <c r="U155" s="108"/>
      <c r="V155" s="108"/>
      <c r="W155" s="108"/>
      <c r="X155" s="108"/>
      <c r="Y155" s="108"/>
      <c r="Z155" s="108"/>
      <c r="AA155" s="108"/>
      <c r="AB155" s="108"/>
      <c r="AC155" s="108"/>
      <c r="AD155" s="108"/>
      <c r="AE155" s="108"/>
      <c r="AF155" s="108"/>
      <c r="AG155" s="108"/>
      <c r="AH155" s="108"/>
      <c r="AI155" s="108"/>
      <c r="AJ155" s="108"/>
      <c r="AK155" s="108"/>
      <c r="AL155" s="108"/>
      <c r="AM155" s="108"/>
      <c r="AN155" s="108"/>
      <c r="AO155" s="108"/>
      <c r="AP155" s="108"/>
      <c r="AQ155" s="108"/>
      <c r="AR155" s="108"/>
      <c r="AS155" s="108"/>
      <c r="AT155" s="108"/>
      <c r="AU155" s="108"/>
      <c r="AV155" s="108"/>
      <c r="AW155" s="108"/>
      <c r="AX155" s="108"/>
      <c r="AY155" s="108"/>
      <c r="AZ155" s="108"/>
      <c r="BA155" s="108"/>
      <c r="BB155" s="108"/>
      <c r="BC155" s="108"/>
      <c r="BD155" s="108"/>
      <c r="BE155" s="108"/>
      <c r="BF155" s="108"/>
      <c r="BG155" s="108"/>
      <c r="BH155" s="108"/>
      <c r="BI155" s="108"/>
      <c r="BJ155" s="108"/>
      <c r="BK155" s="108"/>
      <c r="BL155" s="108"/>
      <c r="BM155" s="108"/>
      <c r="BN155" s="108"/>
      <c r="BO155" s="108"/>
      <c r="BP155" s="108"/>
      <c r="BQ155" s="108"/>
      <c r="BR155" s="108"/>
      <c r="BS155" s="108"/>
      <c r="BT155" s="108"/>
      <c r="BU155" s="108"/>
      <c r="BV155" s="108"/>
      <c r="BW155" s="108"/>
      <c r="BX155" s="108"/>
      <c r="BY155" s="108"/>
      <c r="BZ155" s="108"/>
      <c r="CA155" s="108"/>
      <c r="CB155" s="108"/>
      <c r="CC155" s="108"/>
      <c r="CD155" s="108"/>
      <c r="CE155" s="108"/>
      <c r="CF155" s="108"/>
      <c r="CG155" s="108"/>
      <c r="CH155" s="108"/>
      <c r="CI155" s="108"/>
      <c r="CJ155" s="108"/>
      <c r="CK155" s="108"/>
      <c r="CL155" s="108"/>
      <c r="CM155" s="108"/>
      <c r="CN155" s="108"/>
      <c r="CO155" s="108"/>
      <c r="CP155" s="108"/>
      <c r="CQ155" s="108"/>
      <c r="CR155" s="108"/>
      <c r="CS155" s="108"/>
      <c r="CT155" s="108"/>
      <c r="CU155" s="108"/>
      <c r="CV155" s="108"/>
      <c r="CW155" s="108"/>
      <c r="CX155" s="108"/>
      <c r="CY155" s="108"/>
      <c r="CZ155" s="108"/>
      <c r="DA155" s="108"/>
      <c r="DB155" s="108"/>
      <c r="DC155" s="108"/>
      <c r="DD155" s="108"/>
      <c r="DE155" s="108"/>
      <c r="DF155" s="108"/>
      <c r="DG155" s="108"/>
      <c r="DH155" s="108"/>
      <c r="DI155" s="108"/>
      <c r="DJ155" s="108"/>
      <c r="DK155" s="108"/>
      <c r="DL155" s="108"/>
      <c r="DM155" s="108"/>
      <c r="DN155" s="108"/>
      <c r="DO155" s="108"/>
      <c r="DP155" s="108"/>
      <c r="DQ155" s="108"/>
      <c r="DR155" s="108"/>
      <c r="DS155" s="108"/>
      <c r="DT155" s="108"/>
      <c r="DU155" s="108"/>
      <c r="DV155" s="108"/>
      <c r="DW155" s="108"/>
      <c r="DX155" s="108"/>
      <c r="DY155" s="108"/>
      <c r="DZ155" s="108"/>
      <c r="EA155" s="108"/>
      <c r="EB155" s="108"/>
      <c r="EC155" s="108"/>
      <c r="ED155" s="108"/>
      <c r="EE155" s="108"/>
      <c r="EF155" s="108"/>
      <c r="EG155" s="108"/>
      <c r="EH155" s="108"/>
      <c r="EI155" s="108"/>
      <c r="EJ155" s="108"/>
      <c r="EK155" s="108"/>
      <c r="EL155" s="108"/>
      <c r="EM155" s="108"/>
      <c r="EN155" s="108"/>
      <c r="EO155" s="108"/>
      <c r="EP155" s="108"/>
      <c r="EQ155" s="108"/>
      <c r="ER155" s="108"/>
      <c r="ES155" s="108"/>
      <c r="ET155" s="108"/>
      <c r="EU155" s="108"/>
      <c r="EV155" s="108"/>
      <c r="EW155" s="108"/>
      <c r="EX155" s="108"/>
      <c r="EY155" s="108"/>
      <c r="EZ155" s="108"/>
      <c r="FA155" s="108"/>
      <c r="FB155" s="108"/>
      <c r="FC155" s="108"/>
      <c r="FD155" s="108"/>
      <c r="FE155" s="108"/>
      <c r="FF155" s="108"/>
      <c r="FG155" s="108"/>
      <c r="FH155" s="108"/>
      <c r="FI155" s="108"/>
      <c r="FJ155" s="108"/>
      <c r="FK155" s="108"/>
      <c r="FL155" s="108"/>
      <c r="FM155" s="108"/>
      <c r="FN155" s="108"/>
      <c r="FO155" s="108"/>
      <c r="FP155" s="108"/>
      <c r="FQ155" s="108"/>
      <c r="FR155" s="108"/>
      <c r="FS155" s="108"/>
      <c r="FT155" s="108"/>
      <c r="FU155" s="108"/>
      <c r="FV155" s="108"/>
      <c r="FW155" s="108"/>
      <c r="FX155" s="108"/>
      <c r="FY155" s="108"/>
      <c r="FZ155" s="108"/>
      <c r="GA155" s="108"/>
      <c r="GB155" s="108"/>
      <c r="GC155" s="108"/>
      <c r="GD155" s="108"/>
      <c r="GE155" s="108"/>
      <c r="GF155" s="108"/>
      <c r="GG155" s="108"/>
      <c r="GH155" s="108"/>
      <c r="GI155" s="108"/>
      <c r="GJ155" s="108"/>
      <c r="GK155" s="108"/>
      <c r="GL155" s="108"/>
      <c r="GM155" s="108"/>
      <c r="GN155" s="108"/>
      <c r="GO155" s="108"/>
      <c r="GP155" s="108"/>
      <c r="GQ155" s="108"/>
      <c r="GR155" s="108"/>
      <c r="GS155" s="108"/>
      <c r="GT155" s="108"/>
      <c r="GU155" s="108"/>
      <c r="GV155" s="108"/>
      <c r="GW155" s="108"/>
      <c r="GX155" s="108"/>
      <c r="GY155" s="108"/>
      <c r="GZ155" s="108"/>
      <c r="HA155" s="108"/>
      <c r="HB155" s="108"/>
      <c r="HC155" s="108"/>
      <c r="HD155" s="108"/>
      <c r="HE155" s="108"/>
      <c r="HF155" s="108"/>
      <c r="HG155" s="108"/>
      <c r="HH155" s="108"/>
      <c r="HI155" s="108"/>
      <c r="HJ155" s="108"/>
      <c r="HK155" s="108"/>
      <c r="HL155" s="108"/>
      <c r="HM155" s="108"/>
      <c r="HN155" s="108"/>
      <c r="HO155" s="108"/>
      <c r="HP155" s="108"/>
      <c r="HQ155" s="108"/>
      <c r="HR155" s="108"/>
      <c r="HS155" s="108"/>
      <c r="HT155" s="108"/>
      <c r="HU155" s="108"/>
      <c r="HV155" s="108"/>
      <c r="HW155" s="108"/>
      <c r="HX155" s="108"/>
      <c r="HY155" s="108"/>
      <c r="HZ155" s="108"/>
      <c r="IA155" s="108"/>
      <c r="IB155" s="108"/>
      <c r="IC155" s="108"/>
      <c r="ID155" s="108"/>
      <c r="IE155" s="108"/>
      <c r="IF155" s="108"/>
      <c r="IG155" s="108"/>
      <c r="IH155" s="108"/>
      <c r="II155" s="108"/>
      <c r="IJ155" s="108"/>
      <c r="IK155" s="108"/>
      <c r="IL155" s="108"/>
      <c r="IM155" s="108"/>
      <c r="IN155" s="108"/>
      <c r="IO155" s="108"/>
      <c r="IP155" s="108"/>
      <c r="IQ155" s="108"/>
      <c r="IR155" s="108"/>
      <c r="IS155" s="108"/>
      <c r="IT155" s="108"/>
      <c r="IU155" s="108"/>
      <c r="IV155" s="108"/>
      <c r="IW155" s="108"/>
      <c r="IX155" s="108"/>
      <c r="IY155" s="108"/>
      <c r="IZ155" s="108"/>
    </row>
    <row r="156" spans="1:260" s="111" customFormat="1" ht="20.100000000000001" hidden="1" customHeight="1">
      <c r="A156" s="27" t="s">
        <v>629</v>
      </c>
      <c r="B156" s="27" t="s">
        <v>630</v>
      </c>
      <c r="C156" s="30">
        <v>56</v>
      </c>
      <c r="D156" s="27" t="s">
        <v>523</v>
      </c>
      <c r="E156" s="33">
        <v>750</v>
      </c>
      <c r="F156" s="26">
        <f t="shared" si="19"/>
        <v>42000</v>
      </c>
      <c r="G156" s="33"/>
      <c r="H156" s="33"/>
      <c r="I156" s="33"/>
      <c r="J156" s="33"/>
      <c r="K156" s="28">
        <f t="shared" si="14"/>
        <v>750</v>
      </c>
      <c r="L156" s="26">
        <f t="shared" si="20"/>
        <v>42000</v>
      </c>
      <c r="M156" s="53" t="s">
        <v>30</v>
      </c>
      <c r="N156" s="54"/>
      <c r="O156" s="65">
        <f t="shared" si="21"/>
        <v>2.0000000000000001E-4</v>
      </c>
      <c r="P156" s="54"/>
      <c r="Q156" s="53"/>
      <c r="R156" s="107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8"/>
      <c r="AI156" s="108"/>
      <c r="AJ156" s="108"/>
      <c r="AK156" s="108"/>
      <c r="AL156" s="108"/>
      <c r="AM156" s="108"/>
      <c r="AN156" s="108"/>
      <c r="AO156" s="108"/>
      <c r="AP156" s="108"/>
      <c r="AQ156" s="108"/>
      <c r="AR156" s="108"/>
      <c r="AS156" s="108"/>
      <c r="AT156" s="108"/>
      <c r="AU156" s="108"/>
      <c r="AV156" s="108"/>
      <c r="AW156" s="108"/>
      <c r="AX156" s="108"/>
      <c r="AY156" s="108"/>
      <c r="AZ156" s="108"/>
      <c r="BA156" s="108"/>
      <c r="BB156" s="108"/>
      <c r="BC156" s="108"/>
      <c r="BD156" s="108"/>
      <c r="BE156" s="108"/>
      <c r="BF156" s="108"/>
      <c r="BG156" s="108"/>
      <c r="BH156" s="108"/>
      <c r="BI156" s="108"/>
      <c r="BJ156" s="108"/>
      <c r="BK156" s="108"/>
      <c r="BL156" s="108"/>
      <c r="BM156" s="108"/>
      <c r="BN156" s="108"/>
      <c r="BO156" s="108"/>
      <c r="BP156" s="108"/>
      <c r="BQ156" s="108"/>
      <c r="BR156" s="108"/>
      <c r="BS156" s="108"/>
      <c r="BT156" s="108"/>
      <c r="BU156" s="108"/>
      <c r="BV156" s="108"/>
      <c r="BW156" s="108"/>
      <c r="BX156" s="108"/>
      <c r="BY156" s="108"/>
      <c r="BZ156" s="108"/>
      <c r="CA156" s="108"/>
      <c r="CB156" s="108"/>
      <c r="CC156" s="108"/>
      <c r="CD156" s="108"/>
      <c r="CE156" s="108"/>
      <c r="CF156" s="108"/>
      <c r="CG156" s="108"/>
      <c r="CH156" s="108"/>
      <c r="CI156" s="108"/>
      <c r="CJ156" s="108"/>
      <c r="CK156" s="108"/>
      <c r="CL156" s="108"/>
      <c r="CM156" s="108"/>
      <c r="CN156" s="108"/>
      <c r="CO156" s="108"/>
      <c r="CP156" s="108"/>
      <c r="CQ156" s="108"/>
      <c r="CR156" s="108"/>
      <c r="CS156" s="108"/>
      <c r="CT156" s="108"/>
      <c r="CU156" s="108"/>
      <c r="CV156" s="108"/>
      <c r="CW156" s="108"/>
      <c r="CX156" s="108"/>
      <c r="CY156" s="108"/>
      <c r="CZ156" s="108"/>
      <c r="DA156" s="108"/>
      <c r="DB156" s="108"/>
      <c r="DC156" s="108"/>
      <c r="DD156" s="108"/>
      <c r="DE156" s="108"/>
      <c r="DF156" s="108"/>
      <c r="DG156" s="108"/>
      <c r="DH156" s="108"/>
      <c r="DI156" s="108"/>
      <c r="DJ156" s="108"/>
      <c r="DK156" s="108"/>
      <c r="DL156" s="108"/>
      <c r="DM156" s="108"/>
      <c r="DN156" s="108"/>
      <c r="DO156" s="108"/>
      <c r="DP156" s="108"/>
      <c r="DQ156" s="108"/>
      <c r="DR156" s="108"/>
      <c r="DS156" s="108"/>
      <c r="DT156" s="108"/>
      <c r="DU156" s="108"/>
      <c r="DV156" s="108"/>
      <c r="DW156" s="108"/>
      <c r="DX156" s="108"/>
      <c r="DY156" s="108"/>
      <c r="DZ156" s="108"/>
      <c r="EA156" s="108"/>
      <c r="EB156" s="108"/>
      <c r="EC156" s="108"/>
      <c r="ED156" s="108"/>
      <c r="EE156" s="108"/>
      <c r="EF156" s="108"/>
      <c r="EG156" s="108"/>
      <c r="EH156" s="108"/>
      <c r="EI156" s="108"/>
      <c r="EJ156" s="108"/>
      <c r="EK156" s="108"/>
      <c r="EL156" s="108"/>
      <c r="EM156" s="108"/>
      <c r="EN156" s="108"/>
      <c r="EO156" s="108"/>
      <c r="EP156" s="108"/>
      <c r="EQ156" s="108"/>
      <c r="ER156" s="108"/>
      <c r="ES156" s="108"/>
      <c r="ET156" s="108"/>
      <c r="EU156" s="108"/>
      <c r="EV156" s="108"/>
      <c r="EW156" s="108"/>
      <c r="EX156" s="108"/>
      <c r="EY156" s="108"/>
      <c r="EZ156" s="108"/>
      <c r="FA156" s="108"/>
      <c r="FB156" s="108"/>
      <c r="FC156" s="108"/>
      <c r="FD156" s="108"/>
      <c r="FE156" s="108"/>
      <c r="FF156" s="108"/>
      <c r="FG156" s="108"/>
      <c r="FH156" s="108"/>
      <c r="FI156" s="108"/>
      <c r="FJ156" s="108"/>
      <c r="FK156" s="108"/>
      <c r="FL156" s="108"/>
      <c r="FM156" s="108"/>
      <c r="FN156" s="108"/>
      <c r="FO156" s="108"/>
      <c r="FP156" s="108"/>
      <c r="FQ156" s="108"/>
      <c r="FR156" s="108"/>
      <c r="FS156" s="108"/>
      <c r="FT156" s="108"/>
      <c r="FU156" s="108"/>
      <c r="FV156" s="108"/>
      <c r="FW156" s="108"/>
      <c r="FX156" s="108"/>
      <c r="FY156" s="108"/>
      <c r="FZ156" s="108"/>
      <c r="GA156" s="108"/>
      <c r="GB156" s="108"/>
      <c r="GC156" s="108"/>
      <c r="GD156" s="108"/>
      <c r="GE156" s="108"/>
      <c r="GF156" s="108"/>
      <c r="GG156" s="108"/>
      <c r="GH156" s="108"/>
      <c r="GI156" s="108"/>
      <c r="GJ156" s="108"/>
      <c r="GK156" s="108"/>
      <c r="GL156" s="108"/>
      <c r="GM156" s="108"/>
      <c r="GN156" s="108"/>
      <c r="GO156" s="108"/>
      <c r="GP156" s="108"/>
      <c r="GQ156" s="108"/>
      <c r="GR156" s="108"/>
      <c r="GS156" s="108"/>
      <c r="GT156" s="108"/>
      <c r="GU156" s="108"/>
      <c r="GV156" s="108"/>
      <c r="GW156" s="108"/>
      <c r="GX156" s="108"/>
      <c r="GY156" s="108"/>
      <c r="GZ156" s="108"/>
      <c r="HA156" s="108"/>
      <c r="HB156" s="108"/>
      <c r="HC156" s="108"/>
      <c r="HD156" s="108"/>
      <c r="HE156" s="108"/>
      <c r="HF156" s="108"/>
      <c r="HG156" s="108"/>
      <c r="HH156" s="108"/>
      <c r="HI156" s="108"/>
      <c r="HJ156" s="108"/>
      <c r="HK156" s="108"/>
      <c r="HL156" s="108"/>
      <c r="HM156" s="108"/>
      <c r="HN156" s="108"/>
      <c r="HO156" s="108"/>
      <c r="HP156" s="108"/>
      <c r="HQ156" s="108"/>
      <c r="HR156" s="108"/>
      <c r="HS156" s="108"/>
      <c r="HT156" s="108"/>
      <c r="HU156" s="108"/>
      <c r="HV156" s="108"/>
      <c r="HW156" s="108"/>
      <c r="HX156" s="108"/>
      <c r="HY156" s="108"/>
      <c r="HZ156" s="108"/>
      <c r="IA156" s="108"/>
      <c r="IB156" s="108"/>
      <c r="IC156" s="108"/>
      <c r="ID156" s="108"/>
      <c r="IE156" s="108"/>
      <c r="IF156" s="108"/>
      <c r="IG156" s="108"/>
      <c r="IH156" s="108"/>
      <c r="II156" s="108"/>
      <c r="IJ156" s="108"/>
      <c r="IK156" s="108"/>
      <c r="IL156" s="108"/>
      <c r="IM156" s="108"/>
      <c r="IN156" s="108"/>
      <c r="IO156" s="108"/>
      <c r="IP156" s="108"/>
      <c r="IQ156" s="108"/>
      <c r="IR156" s="108"/>
      <c r="IS156" s="108"/>
      <c r="IT156" s="108"/>
      <c r="IU156" s="108"/>
      <c r="IV156" s="108"/>
      <c r="IW156" s="108"/>
      <c r="IX156" s="108"/>
      <c r="IY156" s="108"/>
      <c r="IZ156" s="108"/>
    </row>
    <row r="157" spans="1:260" s="111" customFormat="1" ht="20.100000000000001" hidden="1" customHeight="1">
      <c r="A157" s="27" t="s">
        <v>631</v>
      </c>
      <c r="B157" s="27" t="s">
        <v>632</v>
      </c>
      <c r="C157" s="30">
        <v>16</v>
      </c>
      <c r="D157" s="27" t="s">
        <v>633</v>
      </c>
      <c r="E157" s="33">
        <v>550</v>
      </c>
      <c r="F157" s="26">
        <f t="shared" si="19"/>
        <v>8800</v>
      </c>
      <c r="G157" s="33"/>
      <c r="H157" s="33"/>
      <c r="I157" s="33"/>
      <c r="J157" s="33"/>
      <c r="K157" s="28">
        <f t="shared" si="14"/>
        <v>550</v>
      </c>
      <c r="L157" s="26">
        <f t="shared" si="20"/>
        <v>8800</v>
      </c>
      <c r="M157" s="53" t="s">
        <v>30</v>
      </c>
      <c r="N157" s="54"/>
      <c r="O157" s="65">
        <f t="shared" si="21"/>
        <v>0</v>
      </c>
      <c r="P157" s="54"/>
      <c r="Q157" s="53"/>
      <c r="R157" s="107"/>
      <c r="S157" s="108"/>
      <c r="T157" s="108"/>
      <c r="U157" s="108"/>
      <c r="V157" s="108"/>
      <c r="W157" s="108"/>
      <c r="X157" s="108"/>
      <c r="Y157" s="108"/>
      <c r="Z157" s="108"/>
      <c r="AA157" s="108"/>
      <c r="AB157" s="108"/>
      <c r="AC157" s="108"/>
      <c r="AD157" s="108"/>
      <c r="AE157" s="108"/>
      <c r="AF157" s="108"/>
      <c r="AG157" s="108"/>
      <c r="AH157" s="108"/>
      <c r="AI157" s="108"/>
      <c r="AJ157" s="108"/>
      <c r="AK157" s="108"/>
      <c r="AL157" s="108"/>
      <c r="AM157" s="108"/>
      <c r="AN157" s="108"/>
      <c r="AO157" s="108"/>
      <c r="AP157" s="108"/>
      <c r="AQ157" s="108"/>
      <c r="AR157" s="108"/>
      <c r="AS157" s="108"/>
      <c r="AT157" s="108"/>
      <c r="AU157" s="108"/>
      <c r="AV157" s="108"/>
      <c r="AW157" s="108"/>
      <c r="AX157" s="108"/>
      <c r="AY157" s="108"/>
      <c r="AZ157" s="108"/>
      <c r="BA157" s="108"/>
      <c r="BB157" s="108"/>
      <c r="BC157" s="108"/>
      <c r="BD157" s="108"/>
      <c r="BE157" s="108"/>
      <c r="BF157" s="108"/>
      <c r="BG157" s="108"/>
      <c r="BH157" s="108"/>
      <c r="BI157" s="108"/>
      <c r="BJ157" s="108"/>
      <c r="BK157" s="108"/>
      <c r="BL157" s="108"/>
      <c r="BM157" s="108"/>
      <c r="BN157" s="108"/>
      <c r="BO157" s="108"/>
      <c r="BP157" s="108"/>
      <c r="BQ157" s="108"/>
      <c r="BR157" s="108"/>
      <c r="BS157" s="108"/>
      <c r="BT157" s="108"/>
      <c r="BU157" s="108"/>
      <c r="BV157" s="108"/>
      <c r="BW157" s="108"/>
      <c r="BX157" s="108"/>
      <c r="BY157" s="108"/>
      <c r="BZ157" s="108"/>
      <c r="CA157" s="108"/>
      <c r="CB157" s="108"/>
      <c r="CC157" s="108"/>
      <c r="CD157" s="108"/>
      <c r="CE157" s="108"/>
      <c r="CF157" s="108"/>
      <c r="CG157" s="108"/>
      <c r="CH157" s="108"/>
      <c r="CI157" s="108"/>
      <c r="CJ157" s="108"/>
      <c r="CK157" s="108"/>
      <c r="CL157" s="108"/>
      <c r="CM157" s="108"/>
      <c r="CN157" s="108"/>
      <c r="CO157" s="108"/>
      <c r="CP157" s="108"/>
      <c r="CQ157" s="108"/>
      <c r="CR157" s="108"/>
      <c r="CS157" s="108"/>
      <c r="CT157" s="108"/>
      <c r="CU157" s="108"/>
      <c r="CV157" s="108"/>
      <c r="CW157" s="108"/>
      <c r="CX157" s="108"/>
      <c r="CY157" s="108"/>
      <c r="CZ157" s="108"/>
      <c r="DA157" s="108"/>
      <c r="DB157" s="108"/>
      <c r="DC157" s="108"/>
      <c r="DD157" s="108"/>
      <c r="DE157" s="108"/>
      <c r="DF157" s="108"/>
      <c r="DG157" s="108"/>
      <c r="DH157" s="108"/>
      <c r="DI157" s="108"/>
      <c r="DJ157" s="108"/>
      <c r="DK157" s="108"/>
      <c r="DL157" s="108"/>
      <c r="DM157" s="108"/>
      <c r="DN157" s="108"/>
      <c r="DO157" s="108"/>
      <c r="DP157" s="108"/>
      <c r="DQ157" s="108"/>
      <c r="DR157" s="108"/>
      <c r="DS157" s="108"/>
      <c r="DT157" s="108"/>
      <c r="DU157" s="108"/>
      <c r="DV157" s="108"/>
      <c r="DW157" s="108"/>
      <c r="DX157" s="108"/>
      <c r="DY157" s="108"/>
      <c r="DZ157" s="108"/>
      <c r="EA157" s="108"/>
      <c r="EB157" s="108"/>
      <c r="EC157" s="108"/>
      <c r="ED157" s="108"/>
      <c r="EE157" s="108"/>
      <c r="EF157" s="108"/>
      <c r="EG157" s="108"/>
      <c r="EH157" s="108"/>
      <c r="EI157" s="108"/>
      <c r="EJ157" s="108"/>
      <c r="EK157" s="108"/>
      <c r="EL157" s="108"/>
      <c r="EM157" s="108"/>
      <c r="EN157" s="108"/>
      <c r="EO157" s="108"/>
      <c r="EP157" s="108"/>
      <c r="EQ157" s="108"/>
      <c r="ER157" s="108"/>
      <c r="ES157" s="108"/>
      <c r="ET157" s="108"/>
      <c r="EU157" s="108"/>
      <c r="EV157" s="108"/>
      <c r="EW157" s="108"/>
      <c r="EX157" s="108"/>
      <c r="EY157" s="108"/>
      <c r="EZ157" s="108"/>
      <c r="FA157" s="108"/>
      <c r="FB157" s="108"/>
      <c r="FC157" s="108"/>
      <c r="FD157" s="108"/>
      <c r="FE157" s="108"/>
      <c r="FF157" s="108"/>
      <c r="FG157" s="108"/>
      <c r="FH157" s="108"/>
      <c r="FI157" s="108"/>
      <c r="FJ157" s="108"/>
      <c r="FK157" s="108"/>
      <c r="FL157" s="108"/>
      <c r="FM157" s="108"/>
      <c r="FN157" s="108"/>
      <c r="FO157" s="108"/>
      <c r="FP157" s="108"/>
      <c r="FQ157" s="108"/>
      <c r="FR157" s="108"/>
      <c r="FS157" s="108"/>
      <c r="FT157" s="108"/>
      <c r="FU157" s="108"/>
      <c r="FV157" s="108"/>
      <c r="FW157" s="108"/>
      <c r="FX157" s="108"/>
      <c r="FY157" s="108"/>
      <c r="FZ157" s="108"/>
      <c r="GA157" s="108"/>
      <c r="GB157" s="108"/>
      <c r="GC157" s="108"/>
      <c r="GD157" s="108"/>
      <c r="GE157" s="108"/>
      <c r="GF157" s="108"/>
      <c r="GG157" s="108"/>
      <c r="GH157" s="108"/>
      <c r="GI157" s="108"/>
      <c r="GJ157" s="108"/>
      <c r="GK157" s="108"/>
      <c r="GL157" s="108"/>
      <c r="GM157" s="108"/>
      <c r="GN157" s="108"/>
      <c r="GO157" s="108"/>
      <c r="GP157" s="108"/>
      <c r="GQ157" s="108"/>
      <c r="GR157" s="108"/>
      <c r="GS157" s="108"/>
      <c r="GT157" s="108"/>
      <c r="GU157" s="108"/>
      <c r="GV157" s="108"/>
      <c r="GW157" s="108"/>
      <c r="GX157" s="108"/>
      <c r="GY157" s="108"/>
      <c r="GZ157" s="108"/>
      <c r="HA157" s="108"/>
      <c r="HB157" s="108"/>
      <c r="HC157" s="108"/>
      <c r="HD157" s="108"/>
      <c r="HE157" s="108"/>
      <c r="HF157" s="108"/>
      <c r="HG157" s="108"/>
      <c r="HH157" s="108"/>
      <c r="HI157" s="108"/>
      <c r="HJ157" s="108"/>
      <c r="HK157" s="108"/>
      <c r="HL157" s="108"/>
      <c r="HM157" s="108"/>
      <c r="HN157" s="108"/>
      <c r="HO157" s="108"/>
      <c r="HP157" s="108"/>
      <c r="HQ157" s="108"/>
      <c r="HR157" s="108"/>
      <c r="HS157" s="108"/>
      <c r="HT157" s="108"/>
      <c r="HU157" s="108"/>
      <c r="HV157" s="108"/>
      <c r="HW157" s="108"/>
      <c r="HX157" s="108"/>
      <c r="HY157" s="108"/>
      <c r="HZ157" s="108"/>
      <c r="IA157" s="108"/>
      <c r="IB157" s="108"/>
      <c r="IC157" s="108"/>
      <c r="ID157" s="108"/>
      <c r="IE157" s="108"/>
      <c r="IF157" s="108"/>
      <c r="IG157" s="108"/>
      <c r="IH157" s="108"/>
      <c r="II157" s="108"/>
      <c r="IJ157" s="108"/>
      <c r="IK157" s="108"/>
      <c r="IL157" s="108"/>
      <c r="IM157" s="108"/>
      <c r="IN157" s="108"/>
      <c r="IO157" s="108"/>
      <c r="IP157" s="108"/>
      <c r="IQ157" s="108"/>
      <c r="IR157" s="108"/>
      <c r="IS157" s="108"/>
      <c r="IT157" s="108"/>
      <c r="IU157" s="108"/>
      <c r="IV157" s="108"/>
      <c r="IW157" s="108"/>
      <c r="IX157" s="108"/>
      <c r="IY157" s="108"/>
      <c r="IZ157" s="108"/>
    </row>
    <row r="158" spans="1:260" s="111" customFormat="1" ht="20.100000000000001" hidden="1" customHeight="1">
      <c r="A158" s="27" t="s">
        <v>634</v>
      </c>
      <c r="B158" s="27" t="s">
        <v>635</v>
      </c>
      <c r="C158" s="30">
        <v>1272</v>
      </c>
      <c r="D158" s="27" t="s">
        <v>636</v>
      </c>
      <c r="E158" s="33">
        <v>1120</v>
      </c>
      <c r="F158" s="36">
        <f t="shared" si="19"/>
        <v>1424640</v>
      </c>
      <c r="G158" s="33"/>
      <c r="H158" s="33"/>
      <c r="I158" s="33"/>
      <c r="J158" s="33"/>
      <c r="K158" s="28">
        <f t="shared" si="14"/>
        <v>1120</v>
      </c>
      <c r="L158" s="26">
        <f t="shared" si="20"/>
        <v>1424640</v>
      </c>
      <c r="M158" s="53" t="s">
        <v>30</v>
      </c>
      <c r="N158" s="54"/>
      <c r="O158" s="65">
        <f t="shared" si="21"/>
        <v>5.7000000000000002E-3</v>
      </c>
      <c r="P158" s="54"/>
      <c r="Q158" s="53"/>
      <c r="R158" s="107"/>
      <c r="S158" s="108"/>
      <c r="T158" s="108"/>
      <c r="U158" s="108"/>
      <c r="V158" s="108"/>
      <c r="W158" s="108"/>
      <c r="X158" s="108"/>
      <c r="Y158" s="108"/>
      <c r="Z158" s="108"/>
      <c r="AA158" s="108"/>
      <c r="AB158" s="108"/>
      <c r="AC158" s="108"/>
      <c r="AD158" s="108"/>
      <c r="AE158" s="108"/>
      <c r="AF158" s="108"/>
      <c r="AG158" s="108"/>
      <c r="AH158" s="108"/>
      <c r="AI158" s="108"/>
      <c r="AJ158" s="108"/>
      <c r="AK158" s="108"/>
      <c r="AL158" s="108"/>
      <c r="AM158" s="108"/>
      <c r="AN158" s="108"/>
      <c r="AO158" s="108"/>
      <c r="AP158" s="108"/>
      <c r="AQ158" s="108"/>
      <c r="AR158" s="108"/>
      <c r="AS158" s="108"/>
      <c r="AT158" s="108"/>
      <c r="AU158" s="108"/>
      <c r="AV158" s="108"/>
      <c r="AW158" s="108"/>
      <c r="AX158" s="108"/>
      <c r="AY158" s="108"/>
      <c r="AZ158" s="108"/>
      <c r="BA158" s="108"/>
      <c r="BB158" s="108"/>
      <c r="BC158" s="108"/>
      <c r="BD158" s="108"/>
      <c r="BE158" s="108"/>
      <c r="BF158" s="108"/>
      <c r="BG158" s="108"/>
      <c r="BH158" s="108"/>
      <c r="BI158" s="108"/>
      <c r="BJ158" s="108"/>
      <c r="BK158" s="108"/>
      <c r="BL158" s="108"/>
      <c r="BM158" s="108"/>
      <c r="BN158" s="108"/>
      <c r="BO158" s="108"/>
      <c r="BP158" s="108"/>
      <c r="BQ158" s="108"/>
      <c r="BR158" s="108"/>
      <c r="BS158" s="108"/>
      <c r="BT158" s="108"/>
      <c r="BU158" s="108"/>
      <c r="BV158" s="108"/>
      <c r="BW158" s="108"/>
      <c r="BX158" s="108"/>
      <c r="BY158" s="108"/>
      <c r="BZ158" s="108"/>
      <c r="CA158" s="108"/>
      <c r="CB158" s="108"/>
      <c r="CC158" s="108"/>
      <c r="CD158" s="108"/>
      <c r="CE158" s="108"/>
      <c r="CF158" s="108"/>
      <c r="CG158" s="108"/>
      <c r="CH158" s="108"/>
      <c r="CI158" s="108"/>
      <c r="CJ158" s="108"/>
      <c r="CK158" s="108"/>
      <c r="CL158" s="108"/>
      <c r="CM158" s="108"/>
      <c r="CN158" s="108"/>
      <c r="CO158" s="108"/>
      <c r="CP158" s="108"/>
      <c r="CQ158" s="108"/>
      <c r="CR158" s="108"/>
      <c r="CS158" s="108"/>
      <c r="CT158" s="108"/>
      <c r="CU158" s="108"/>
      <c r="CV158" s="108"/>
      <c r="CW158" s="108"/>
      <c r="CX158" s="108"/>
      <c r="CY158" s="108"/>
      <c r="CZ158" s="108"/>
      <c r="DA158" s="108"/>
      <c r="DB158" s="108"/>
      <c r="DC158" s="108"/>
      <c r="DD158" s="108"/>
      <c r="DE158" s="108"/>
      <c r="DF158" s="108"/>
      <c r="DG158" s="108"/>
      <c r="DH158" s="108"/>
      <c r="DI158" s="108"/>
      <c r="DJ158" s="108"/>
      <c r="DK158" s="108"/>
      <c r="DL158" s="108"/>
      <c r="DM158" s="108"/>
      <c r="DN158" s="108"/>
      <c r="DO158" s="108"/>
      <c r="DP158" s="108"/>
      <c r="DQ158" s="108"/>
      <c r="DR158" s="108"/>
      <c r="DS158" s="108"/>
      <c r="DT158" s="108"/>
      <c r="DU158" s="108"/>
      <c r="DV158" s="108"/>
      <c r="DW158" s="108"/>
      <c r="DX158" s="108"/>
      <c r="DY158" s="108"/>
      <c r="DZ158" s="108"/>
      <c r="EA158" s="108"/>
      <c r="EB158" s="108"/>
      <c r="EC158" s="108"/>
      <c r="ED158" s="108"/>
      <c r="EE158" s="108"/>
      <c r="EF158" s="108"/>
      <c r="EG158" s="108"/>
      <c r="EH158" s="108"/>
      <c r="EI158" s="108"/>
      <c r="EJ158" s="108"/>
      <c r="EK158" s="108"/>
      <c r="EL158" s="108"/>
      <c r="EM158" s="108"/>
      <c r="EN158" s="108"/>
      <c r="EO158" s="108"/>
      <c r="EP158" s="108"/>
      <c r="EQ158" s="108"/>
      <c r="ER158" s="108"/>
      <c r="ES158" s="108"/>
      <c r="ET158" s="108"/>
      <c r="EU158" s="108"/>
      <c r="EV158" s="108"/>
      <c r="EW158" s="108"/>
      <c r="EX158" s="108"/>
      <c r="EY158" s="108"/>
      <c r="EZ158" s="108"/>
      <c r="FA158" s="108"/>
      <c r="FB158" s="108"/>
      <c r="FC158" s="108"/>
      <c r="FD158" s="108"/>
      <c r="FE158" s="108"/>
      <c r="FF158" s="108"/>
      <c r="FG158" s="108"/>
      <c r="FH158" s="108"/>
      <c r="FI158" s="108"/>
      <c r="FJ158" s="108"/>
      <c r="FK158" s="108"/>
      <c r="FL158" s="108"/>
      <c r="FM158" s="108"/>
      <c r="FN158" s="108"/>
      <c r="FO158" s="108"/>
      <c r="FP158" s="108"/>
      <c r="FQ158" s="108"/>
      <c r="FR158" s="108"/>
      <c r="FS158" s="108"/>
      <c r="FT158" s="108"/>
      <c r="FU158" s="108"/>
      <c r="FV158" s="108"/>
      <c r="FW158" s="108"/>
      <c r="FX158" s="108"/>
      <c r="FY158" s="108"/>
      <c r="FZ158" s="108"/>
      <c r="GA158" s="108"/>
      <c r="GB158" s="108"/>
      <c r="GC158" s="108"/>
      <c r="GD158" s="108"/>
      <c r="GE158" s="108"/>
      <c r="GF158" s="108"/>
      <c r="GG158" s="108"/>
      <c r="GH158" s="108"/>
      <c r="GI158" s="108"/>
      <c r="GJ158" s="108"/>
      <c r="GK158" s="108"/>
      <c r="GL158" s="108"/>
      <c r="GM158" s="108"/>
      <c r="GN158" s="108"/>
      <c r="GO158" s="108"/>
      <c r="GP158" s="108"/>
      <c r="GQ158" s="108"/>
      <c r="GR158" s="108"/>
      <c r="GS158" s="108"/>
      <c r="GT158" s="108"/>
      <c r="GU158" s="108"/>
      <c r="GV158" s="108"/>
      <c r="GW158" s="108"/>
      <c r="GX158" s="108"/>
      <c r="GY158" s="108"/>
      <c r="GZ158" s="108"/>
      <c r="HA158" s="108"/>
      <c r="HB158" s="108"/>
      <c r="HC158" s="108"/>
      <c r="HD158" s="108"/>
      <c r="HE158" s="108"/>
      <c r="HF158" s="108"/>
      <c r="HG158" s="108"/>
      <c r="HH158" s="108"/>
      <c r="HI158" s="108"/>
      <c r="HJ158" s="108"/>
      <c r="HK158" s="108"/>
      <c r="HL158" s="108"/>
      <c r="HM158" s="108"/>
      <c r="HN158" s="108"/>
      <c r="HO158" s="108"/>
      <c r="HP158" s="108"/>
      <c r="HQ158" s="108"/>
      <c r="HR158" s="108"/>
      <c r="HS158" s="108"/>
      <c r="HT158" s="108"/>
      <c r="HU158" s="108"/>
      <c r="HV158" s="108"/>
      <c r="HW158" s="108"/>
      <c r="HX158" s="108"/>
      <c r="HY158" s="108"/>
      <c r="HZ158" s="108"/>
      <c r="IA158" s="108"/>
      <c r="IB158" s="108"/>
      <c r="IC158" s="108"/>
      <c r="ID158" s="108"/>
      <c r="IE158" s="108"/>
      <c r="IF158" s="108"/>
      <c r="IG158" s="108"/>
      <c r="IH158" s="108"/>
      <c r="II158" s="108"/>
      <c r="IJ158" s="108"/>
      <c r="IK158" s="108"/>
      <c r="IL158" s="108"/>
      <c r="IM158" s="108"/>
      <c r="IN158" s="108"/>
      <c r="IO158" s="108"/>
      <c r="IP158" s="108"/>
      <c r="IQ158" s="108"/>
      <c r="IR158" s="108"/>
      <c r="IS158" s="108"/>
      <c r="IT158" s="108"/>
      <c r="IU158" s="108"/>
      <c r="IV158" s="108"/>
      <c r="IW158" s="108"/>
      <c r="IX158" s="108"/>
      <c r="IY158" s="108"/>
      <c r="IZ158" s="108"/>
    </row>
    <row r="159" spans="1:260" s="111" customFormat="1" ht="20.100000000000001" hidden="1" customHeight="1">
      <c r="A159" s="27" t="s">
        <v>637</v>
      </c>
      <c r="B159" s="27" t="s">
        <v>638</v>
      </c>
      <c r="C159" s="30">
        <v>1088</v>
      </c>
      <c r="D159" s="27" t="s">
        <v>596</v>
      </c>
      <c r="E159" s="33">
        <v>750</v>
      </c>
      <c r="F159" s="26">
        <f t="shared" si="19"/>
        <v>816000</v>
      </c>
      <c r="G159" s="33"/>
      <c r="H159" s="33"/>
      <c r="I159" s="33"/>
      <c r="J159" s="33"/>
      <c r="K159" s="28">
        <f t="shared" si="14"/>
        <v>750</v>
      </c>
      <c r="L159" s="26">
        <f t="shared" si="20"/>
        <v>816000</v>
      </c>
      <c r="M159" s="53" t="s">
        <v>30</v>
      </c>
      <c r="N159" s="54"/>
      <c r="O159" s="65">
        <f t="shared" si="21"/>
        <v>3.2000000000000002E-3</v>
      </c>
      <c r="P159" s="54"/>
      <c r="Q159" s="53"/>
      <c r="R159" s="107"/>
      <c r="S159" s="108"/>
      <c r="T159" s="108"/>
      <c r="U159" s="108"/>
      <c r="V159" s="108"/>
      <c r="W159" s="108"/>
      <c r="X159" s="108"/>
      <c r="Y159" s="108"/>
      <c r="Z159" s="108"/>
      <c r="AA159" s="108"/>
      <c r="AB159" s="108"/>
      <c r="AC159" s="108"/>
      <c r="AD159" s="108"/>
      <c r="AE159" s="108"/>
      <c r="AF159" s="108"/>
      <c r="AG159" s="108"/>
      <c r="AH159" s="108"/>
      <c r="AI159" s="108"/>
      <c r="AJ159" s="108"/>
      <c r="AK159" s="108"/>
      <c r="AL159" s="108"/>
      <c r="AM159" s="108"/>
      <c r="AN159" s="108"/>
      <c r="AO159" s="108"/>
      <c r="AP159" s="108"/>
      <c r="AQ159" s="108"/>
      <c r="AR159" s="108"/>
      <c r="AS159" s="108"/>
      <c r="AT159" s="108"/>
      <c r="AU159" s="108"/>
      <c r="AV159" s="108"/>
      <c r="AW159" s="108"/>
      <c r="AX159" s="108"/>
      <c r="AY159" s="108"/>
      <c r="AZ159" s="108"/>
      <c r="BA159" s="108"/>
      <c r="BB159" s="108"/>
      <c r="BC159" s="108"/>
      <c r="BD159" s="108"/>
      <c r="BE159" s="108"/>
      <c r="BF159" s="108"/>
      <c r="BG159" s="108"/>
      <c r="BH159" s="108"/>
      <c r="BI159" s="108"/>
      <c r="BJ159" s="108"/>
      <c r="BK159" s="108"/>
      <c r="BL159" s="108"/>
      <c r="BM159" s="108"/>
      <c r="BN159" s="108"/>
      <c r="BO159" s="108"/>
      <c r="BP159" s="108"/>
      <c r="BQ159" s="108"/>
      <c r="BR159" s="108"/>
      <c r="BS159" s="108"/>
      <c r="BT159" s="108"/>
      <c r="BU159" s="108"/>
      <c r="BV159" s="108"/>
      <c r="BW159" s="108"/>
      <c r="BX159" s="108"/>
      <c r="BY159" s="108"/>
      <c r="BZ159" s="108"/>
      <c r="CA159" s="108"/>
      <c r="CB159" s="108"/>
      <c r="CC159" s="108"/>
      <c r="CD159" s="108"/>
      <c r="CE159" s="108"/>
      <c r="CF159" s="108"/>
      <c r="CG159" s="108"/>
      <c r="CH159" s="108"/>
      <c r="CI159" s="108"/>
      <c r="CJ159" s="108"/>
      <c r="CK159" s="108"/>
      <c r="CL159" s="108"/>
      <c r="CM159" s="108"/>
      <c r="CN159" s="108"/>
      <c r="CO159" s="108"/>
      <c r="CP159" s="108"/>
      <c r="CQ159" s="108"/>
      <c r="CR159" s="108"/>
      <c r="CS159" s="108"/>
      <c r="CT159" s="108"/>
      <c r="CU159" s="108"/>
      <c r="CV159" s="108"/>
      <c r="CW159" s="108"/>
      <c r="CX159" s="108"/>
      <c r="CY159" s="108"/>
      <c r="CZ159" s="108"/>
      <c r="DA159" s="108"/>
      <c r="DB159" s="108"/>
      <c r="DC159" s="108"/>
      <c r="DD159" s="108"/>
      <c r="DE159" s="108"/>
      <c r="DF159" s="108"/>
      <c r="DG159" s="108"/>
      <c r="DH159" s="108"/>
      <c r="DI159" s="108"/>
      <c r="DJ159" s="108"/>
      <c r="DK159" s="108"/>
      <c r="DL159" s="108"/>
      <c r="DM159" s="108"/>
      <c r="DN159" s="108"/>
      <c r="DO159" s="108"/>
      <c r="DP159" s="108"/>
      <c r="DQ159" s="108"/>
      <c r="DR159" s="108"/>
      <c r="DS159" s="108"/>
      <c r="DT159" s="108"/>
      <c r="DU159" s="108"/>
      <c r="DV159" s="108"/>
      <c r="DW159" s="108"/>
      <c r="DX159" s="108"/>
      <c r="DY159" s="108"/>
      <c r="DZ159" s="108"/>
      <c r="EA159" s="108"/>
      <c r="EB159" s="108"/>
      <c r="EC159" s="108"/>
      <c r="ED159" s="108"/>
      <c r="EE159" s="108"/>
      <c r="EF159" s="108"/>
      <c r="EG159" s="108"/>
      <c r="EH159" s="108"/>
      <c r="EI159" s="108"/>
      <c r="EJ159" s="108"/>
      <c r="EK159" s="108"/>
      <c r="EL159" s="108"/>
      <c r="EM159" s="108"/>
      <c r="EN159" s="108"/>
      <c r="EO159" s="108"/>
      <c r="EP159" s="108"/>
      <c r="EQ159" s="108"/>
      <c r="ER159" s="108"/>
      <c r="ES159" s="108"/>
      <c r="ET159" s="108"/>
      <c r="EU159" s="108"/>
      <c r="EV159" s="108"/>
      <c r="EW159" s="108"/>
      <c r="EX159" s="108"/>
      <c r="EY159" s="108"/>
      <c r="EZ159" s="108"/>
      <c r="FA159" s="108"/>
      <c r="FB159" s="108"/>
      <c r="FC159" s="108"/>
      <c r="FD159" s="108"/>
      <c r="FE159" s="108"/>
      <c r="FF159" s="108"/>
      <c r="FG159" s="108"/>
      <c r="FH159" s="108"/>
      <c r="FI159" s="108"/>
      <c r="FJ159" s="108"/>
      <c r="FK159" s="108"/>
      <c r="FL159" s="108"/>
      <c r="FM159" s="108"/>
      <c r="FN159" s="108"/>
      <c r="FO159" s="108"/>
      <c r="FP159" s="108"/>
      <c r="FQ159" s="108"/>
      <c r="FR159" s="108"/>
      <c r="FS159" s="108"/>
      <c r="FT159" s="108"/>
      <c r="FU159" s="108"/>
      <c r="FV159" s="108"/>
      <c r="FW159" s="108"/>
      <c r="FX159" s="108"/>
      <c r="FY159" s="108"/>
      <c r="FZ159" s="108"/>
      <c r="GA159" s="108"/>
      <c r="GB159" s="108"/>
      <c r="GC159" s="108"/>
      <c r="GD159" s="108"/>
      <c r="GE159" s="108"/>
      <c r="GF159" s="108"/>
      <c r="GG159" s="108"/>
      <c r="GH159" s="108"/>
      <c r="GI159" s="108"/>
      <c r="GJ159" s="108"/>
      <c r="GK159" s="108"/>
      <c r="GL159" s="108"/>
      <c r="GM159" s="108"/>
      <c r="GN159" s="108"/>
      <c r="GO159" s="108"/>
      <c r="GP159" s="108"/>
      <c r="GQ159" s="108"/>
      <c r="GR159" s="108"/>
      <c r="GS159" s="108"/>
      <c r="GT159" s="108"/>
      <c r="GU159" s="108"/>
      <c r="GV159" s="108"/>
      <c r="GW159" s="108"/>
      <c r="GX159" s="108"/>
      <c r="GY159" s="108"/>
      <c r="GZ159" s="108"/>
      <c r="HA159" s="108"/>
      <c r="HB159" s="108"/>
      <c r="HC159" s="108"/>
      <c r="HD159" s="108"/>
      <c r="HE159" s="108"/>
      <c r="HF159" s="108"/>
      <c r="HG159" s="108"/>
      <c r="HH159" s="108"/>
      <c r="HI159" s="108"/>
      <c r="HJ159" s="108"/>
      <c r="HK159" s="108"/>
      <c r="HL159" s="108"/>
      <c r="HM159" s="108"/>
      <c r="HN159" s="108"/>
      <c r="HO159" s="108"/>
      <c r="HP159" s="108"/>
      <c r="HQ159" s="108"/>
      <c r="HR159" s="108"/>
      <c r="HS159" s="108"/>
      <c r="HT159" s="108"/>
      <c r="HU159" s="108"/>
      <c r="HV159" s="108"/>
      <c r="HW159" s="108"/>
      <c r="HX159" s="108"/>
      <c r="HY159" s="108"/>
      <c r="HZ159" s="108"/>
      <c r="IA159" s="108"/>
      <c r="IB159" s="108"/>
      <c r="IC159" s="108"/>
      <c r="ID159" s="108"/>
      <c r="IE159" s="108"/>
      <c r="IF159" s="108"/>
      <c r="IG159" s="108"/>
      <c r="IH159" s="108"/>
      <c r="II159" s="108"/>
      <c r="IJ159" s="108"/>
      <c r="IK159" s="108"/>
      <c r="IL159" s="108"/>
      <c r="IM159" s="108"/>
      <c r="IN159" s="108"/>
      <c r="IO159" s="108"/>
      <c r="IP159" s="108"/>
      <c r="IQ159" s="108"/>
      <c r="IR159" s="108"/>
      <c r="IS159" s="108"/>
      <c r="IT159" s="108"/>
      <c r="IU159" s="108"/>
      <c r="IV159" s="108"/>
      <c r="IW159" s="108"/>
      <c r="IX159" s="108"/>
      <c r="IY159" s="108"/>
      <c r="IZ159" s="108"/>
    </row>
    <row r="160" spans="1:260" s="111" customFormat="1" ht="20.100000000000001" hidden="1" customHeight="1">
      <c r="A160" s="27" t="s">
        <v>639</v>
      </c>
      <c r="B160" s="27" t="s">
        <v>640</v>
      </c>
      <c r="C160" s="30">
        <v>224</v>
      </c>
      <c r="D160" s="27" t="s">
        <v>641</v>
      </c>
      <c r="E160" s="33">
        <v>750</v>
      </c>
      <c r="F160" s="36">
        <f t="shared" si="19"/>
        <v>168000</v>
      </c>
      <c r="G160" s="33"/>
      <c r="H160" s="33"/>
      <c r="I160" s="33"/>
      <c r="J160" s="33"/>
      <c r="K160" s="28">
        <f t="shared" si="14"/>
        <v>750</v>
      </c>
      <c r="L160" s="26">
        <f t="shared" si="20"/>
        <v>168000</v>
      </c>
      <c r="M160" s="53" t="s">
        <v>30</v>
      </c>
      <c r="N160" s="54"/>
      <c r="O160" s="65">
        <f t="shared" si="21"/>
        <v>6.9999999999999999E-4</v>
      </c>
      <c r="P160" s="54"/>
      <c r="Q160" s="53"/>
      <c r="R160" s="107"/>
      <c r="S160" s="108"/>
      <c r="T160" s="108"/>
      <c r="U160" s="108"/>
      <c r="V160" s="108"/>
      <c r="W160" s="108"/>
      <c r="X160" s="108"/>
      <c r="Y160" s="108"/>
      <c r="Z160" s="108"/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  <c r="AP160" s="108"/>
      <c r="AQ160" s="108"/>
      <c r="AR160" s="108"/>
      <c r="AS160" s="108"/>
      <c r="AT160" s="108"/>
      <c r="AU160" s="108"/>
      <c r="AV160" s="108"/>
      <c r="AW160" s="108"/>
      <c r="AX160" s="108"/>
      <c r="AY160" s="108"/>
      <c r="AZ160" s="108"/>
      <c r="BA160" s="108"/>
      <c r="BB160" s="108"/>
      <c r="BC160" s="108"/>
      <c r="BD160" s="108"/>
      <c r="BE160" s="108"/>
      <c r="BF160" s="108"/>
      <c r="BG160" s="108"/>
      <c r="BH160" s="108"/>
      <c r="BI160" s="108"/>
      <c r="BJ160" s="108"/>
      <c r="BK160" s="108"/>
      <c r="BL160" s="108"/>
      <c r="BM160" s="108"/>
      <c r="BN160" s="108"/>
      <c r="BO160" s="108"/>
      <c r="BP160" s="108"/>
      <c r="BQ160" s="108"/>
      <c r="BR160" s="108"/>
      <c r="BS160" s="108"/>
      <c r="BT160" s="108"/>
      <c r="BU160" s="108"/>
      <c r="BV160" s="108"/>
      <c r="BW160" s="108"/>
      <c r="BX160" s="108"/>
      <c r="BY160" s="108"/>
      <c r="BZ160" s="108"/>
      <c r="CA160" s="108"/>
      <c r="CB160" s="108"/>
      <c r="CC160" s="108"/>
      <c r="CD160" s="108"/>
      <c r="CE160" s="108"/>
      <c r="CF160" s="108"/>
      <c r="CG160" s="108"/>
      <c r="CH160" s="108"/>
      <c r="CI160" s="108"/>
      <c r="CJ160" s="108"/>
      <c r="CK160" s="108"/>
      <c r="CL160" s="108"/>
      <c r="CM160" s="108"/>
      <c r="CN160" s="108"/>
      <c r="CO160" s="108"/>
      <c r="CP160" s="108"/>
      <c r="CQ160" s="108"/>
      <c r="CR160" s="108"/>
      <c r="CS160" s="108"/>
      <c r="CT160" s="108"/>
      <c r="CU160" s="108"/>
      <c r="CV160" s="108"/>
      <c r="CW160" s="108"/>
      <c r="CX160" s="108"/>
      <c r="CY160" s="108"/>
      <c r="CZ160" s="108"/>
      <c r="DA160" s="108"/>
      <c r="DB160" s="108"/>
      <c r="DC160" s="108"/>
      <c r="DD160" s="108"/>
      <c r="DE160" s="108"/>
      <c r="DF160" s="108"/>
      <c r="DG160" s="108"/>
      <c r="DH160" s="108"/>
      <c r="DI160" s="108"/>
      <c r="DJ160" s="108"/>
      <c r="DK160" s="108"/>
      <c r="DL160" s="108"/>
      <c r="DM160" s="108"/>
      <c r="DN160" s="108"/>
      <c r="DO160" s="108"/>
      <c r="DP160" s="108"/>
      <c r="DQ160" s="108"/>
      <c r="DR160" s="108"/>
      <c r="DS160" s="108"/>
      <c r="DT160" s="108"/>
      <c r="DU160" s="108"/>
      <c r="DV160" s="108"/>
      <c r="DW160" s="108"/>
      <c r="DX160" s="108"/>
      <c r="DY160" s="108"/>
      <c r="DZ160" s="108"/>
      <c r="EA160" s="108"/>
      <c r="EB160" s="108"/>
      <c r="EC160" s="108"/>
      <c r="ED160" s="108"/>
      <c r="EE160" s="108"/>
      <c r="EF160" s="108"/>
      <c r="EG160" s="108"/>
      <c r="EH160" s="108"/>
      <c r="EI160" s="108"/>
      <c r="EJ160" s="108"/>
      <c r="EK160" s="108"/>
      <c r="EL160" s="108"/>
      <c r="EM160" s="108"/>
      <c r="EN160" s="108"/>
      <c r="EO160" s="108"/>
      <c r="EP160" s="108"/>
      <c r="EQ160" s="108"/>
      <c r="ER160" s="108"/>
      <c r="ES160" s="108"/>
      <c r="ET160" s="108"/>
      <c r="EU160" s="108"/>
      <c r="EV160" s="108"/>
      <c r="EW160" s="108"/>
      <c r="EX160" s="108"/>
      <c r="EY160" s="108"/>
      <c r="EZ160" s="108"/>
      <c r="FA160" s="108"/>
      <c r="FB160" s="108"/>
      <c r="FC160" s="108"/>
      <c r="FD160" s="108"/>
      <c r="FE160" s="108"/>
      <c r="FF160" s="108"/>
      <c r="FG160" s="108"/>
      <c r="FH160" s="108"/>
      <c r="FI160" s="108"/>
      <c r="FJ160" s="108"/>
      <c r="FK160" s="108"/>
      <c r="FL160" s="108"/>
      <c r="FM160" s="108"/>
      <c r="FN160" s="108"/>
      <c r="FO160" s="108"/>
      <c r="FP160" s="108"/>
      <c r="FQ160" s="108"/>
      <c r="FR160" s="108"/>
      <c r="FS160" s="108"/>
      <c r="FT160" s="108"/>
      <c r="FU160" s="108"/>
      <c r="FV160" s="108"/>
      <c r="FW160" s="108"/>
      <c r="FX160" s="108"/>
      <c r="FY160" s="108"/>
      <c r="FZ160" s="108"/>
      <c r="GA160" s="108"/>
      <c r="GB160" s="108"/>
      <c r="GC160" s="108"/>
      <c r="GD160" s="108"/>
      <c r="GE160" s="108"/>
      <c r="GF160" s="108"/>
      <c r="GG160" s="108"/>
      <c r="GH160" s="108"/>
      <c r="GI160" s="108"/>
      <c r="GJ160" s="108"/>
      <c r="GK160" s="108"/>
      <c r="GL160" s="108"/>
      <c r="GM160" s="108"/>
      <c r="GN160" s="108"/>
      <c r="GO160" s="108"/>
      <c r="GP160" s="108"/>
      <c r="GQ160" s="108"/>
      <c r="GR160" s="108"/>
      <c r="GS160" s="108"/>
      <c r="GT160" s="108"/>
      <c r="GU160" s="108"/>
      <c r="GV160" s="108"/>
      <c r="GW160" s="108"/>
      <c r="GX160" s="108"/>
      <c r="GY160" s="108"/>
      <c r="GZ160" s="108"/>
      <c r="HA160" s="108"/>
      <c r="HB160" s="108"/>
      <c r="HC160" s="108"/>
      <c r="HD160" s="108"/>
      <c r="HE160" s="108"/>
      <c r="HF160" s="108"/>
      <c r="HG160" s="108"/>
      <c r="HH160" s="108"/>
      <c r="HI160" s="108"/>
      <c r="HJ160" s="108"/>
      <c r="HK160" s="108"/>
      <c r="HL160" s="108"/>
      <c r="HM160" s="108"/>
      <c r="HN160" s="108"/>
      <c r="HO160" s="108"/>
      <c r="HP160" s="108"/>
      <c r="HQ160" s="108"/>
      <c r="HR160" s="108"/>
      <c r="HS160" s="108"/>
      <c r="HT160" s="108"/>
      <c r="HU160" s="108"/>
      <c r="HV160" s="108"/>
      <c r="HW160" s="108"/>
      <c r="HX160" s="108"/>
      <c r="HY160" s="108"/>
      <c r="HZ160" s="108"/>
      <c r="IA160" s="108"/>
      <c r="IB160" s="108"/>
      <c r="IC160" s="108"/>
      <c r="ID160" s="108"/>
      <c r="IE160" s="108"/>
      <c r="IF160" s="108"/>
      <c r="IG160" s="108"/>
      <c r="IH160" s="108"/>
      <c r="II160" s="108"/>
      <c r="IJ160" s="108"/>
      <c r="IK160" s="108"/>
      <c r="IL160" s="108"/>
      <c r="IM160" s="108"/>
      <c r="IN160" s="108"/>
      <c r="IO160" s="108"/>
      <c r="IP160" s="108"/>
      <c r="IQ160" s="108"/>
      <c r="IR160" s="108"/>
      <c r="IS160" s="108"/>
      <c r="IT160" s="108"/>
      <c r="IU160" s="108"/>
      <c r="IV160" s="108"/>
      <c r="IW160" s="108"/>
      <c r="IX160" s="108"/>
      <c r="IY160" s="108"/>
      <c r="IZ160" s="108"/>
    </row>
    <row r="161" spans="1:260" s="111" customFormat="1" ht="20.100000000000001" hidden="1" customHeight="1">
      <c r="A161" s="27" t="s">
        <v>642</v>
      </c>
      <c r="B161" s="27" t="s">
        <v>643</v>
      </c>
      <c r="C161" s="30">
        <v>64</v>
      </c>
      <c r="D161" s="27" t="s">
        <v>644</v>
      </c>
      <c r="E161" s="33">
        <v>700</v>
      </c>
      <c r="F161" s="26">
        <f t="shared" si="19"/>
        <v>44800</v>
      </c>
      <c r="G161" s="33"/>
      <c r="H161" s="33"/>
      <c r="I161" s="33"/>
      <c r="J161" s="33"/>
      <c r="K161" s="28">
        <f t="shared" si="14"/>
        <v>700</v>
      </c>
      <c r="L161" s="26">
        <f t="shared" si="20"/>
        <v>44800</v>
      </c>
      <c r="M161" s="53" t="s">
        <v>30</v>
      </c>
      <c r="N161" s="54"/>
      <c r="O161" s="65">
        <f t="shared" si="21"/>
        <v>2.0000000000000001E-4</v>
      </c>
      <c r="P161" s="54"/>
      <c r="Q161" s="53"/>
      <c r="R161" s="107"/>
      <c r="S161" s="108"/>
      <c r="T161" s="108"/>
      <c r="U161" s="108"/>
      <c r="V161" s="108"/>
      <c r="W161" s="108"/>
      <c r="X161" s="108"/>
      <c r="Y161" s="108"/>
      <c r="Z161" s="108"/>
      <c r="AA161" s="108"/>
      <c r="AB161" s="108"/>
      <c r="AC161" s="108"/>
      <c r="AD161" s="108"/>
      <c r="AE161" s="108"/>
      <c r="AF161" s="108"/>
      <c r="AG161" s="108"/>
      <c r="AH161" s="108"/>
      <c r="AI161" s="108"/>
      <c r="AJ161" s="108"/>
      <c r="AK161" s="108"/>
      <c r="AL161" s="108"/>
      <c r="AM161" s="108"/>
      <c r="AN161" s="108"/>
      <c r="AO161" s="108"/>
      <c r="AP161" s="108"/>
      <c r="AQ161" s="108"/>
      <c r="AR161" s="108"/>
      <c r="AS161" s="108"/>
      <c r="AT161" s="108"/>
      <c r="AU161" s="108"/>
      <c r="AV161" s="108"/>
      <c r="AW161" s="108"/>
      <c r="AX161" s="108"/>
      <c r="AY161" s="108"/>
      <c r="AZ161" s="108"/>
      <c r="BA161" s="108"/>
      <c r="BB161" s="108"/>
      <c r="BC161" s="108"/>
      <c r="BD161" s="108"/>
      <c r="BE161" s="108"/>
      <c r="BF161" s="108"/>
      <c r="BG161" s="108"/>
      <c r="BH161" s="108"/>
      <c r="BI161" s="108"/>
      <c r="BJ161" s="108"/>
      <c r="BK161" s="108"/>
      <c r="BL161" s="108"/>
      <c r="BM161" s="108"/>
      <c r="BN161" s="108"/>
      <c r="BO161" s="108"/>
      <c r="BP161" s="108"/>
      <c r="BQ161" s="108"/>
      <c r="BR161" s="108"/>
      <c r="BS161" s="108"/>
      <c r="BT161" s="108"/>
      <c r="BU161" s="108"/>
      <c r="BV161" s="108"/>
      <c r="BW161" s="108"/>
      <c r="BX161" s="108"/>
      <c r="BY161" s="108"/>
      <c r="BZ161" s="108"/>
      <c r="CA161" s="108"/>
      <c r="CB161" s="108"/>
      <c r="CC161" s="108"/>
      <c r="CD161" s="108"/>
      <c r="CE161" s="108"/>
      <c r="CF161" s="108"/>
      <c r="CG161" s="108"/>
      <c r="CH161" s="108"/>
      <c r="CI161" s="108"/>
      <c r="CJ161" s="108"/>
      <c r="CK161" s="108"/>
      <c r="CL161" s="108"/>
      <c r="CM161" s="108"/>
      <c r="CN161" s="108"/>
      <c r="CO161" s="108"/>
      <c r="CP161" s="108"/>
      <c r="CQ161" s="108"/>
      <c r="CR161" s="108"/>
      <c r="CS161" s="108"/>
      <c r="CT161" s="108"/>
      <c r="CU161" s="108"/>
      <c r="CV161" s="108"/>
      <c r="CW161" s="108"/>
      <c r="CX161" s="108"/>
      <c r="CY161" s="108"/>
      <c r="CZ161" s="108"/>
      <c r="DA161" s="108"/>
      <c r="DB161" s="108"/>
      <c r="DC161" s="108"/>
      <c r="DD161" s="108"/>
      <c r="DE161" s="108"/>
      <c r="DF161" s="108"/>
      <c r="DG161" s="108"/>
      <c r="DH161" s="108"/>
      <c r="DI161" s="108"/>
      <c r="DJ161" s="108"/>
      <c r="DK161" s="108"/>
      <c r="DL161" s="108"/>
      <c r="DM161" s="108"/>
      <c r="DN161" s="108"/>
      <c r="DO161" s="108"/>
      <c r="DP161" s="108"/>
      <c r="DQ161" s="108"/>
      <c r="DR161" s="108"/>
      <c r="DS161" s="108"/>
      <c r="DT161" s="108"/>
      <c r="DU161" s="108"/>
      <c r="DV161" s="108"/>
      <c r="DW161" s="108"/>
      <c r="DX161" s="108"/>
      <c r="DY161" s="108"/>
      <c r="DZ161" s="108"/>
      <c r="EA161" s="108"/>
      <c r="EB161" s="108"/>
      <c r="EC161" s="108"/>
      <c r="ED161" s="108"/>
      <c r="EE161" s="108"/>
      <c r="EF161" s="108"/>
      <c r="EG161" s="108"/>
      <c r="EH161" s="108"/>
      <c r="EI161" s="108"/>
      <c r="EJ161" s="108"/>
      <c r="EK161" s="108"/>
      <c r="EL161" s="108"/>
      <c r="EM161" s="108"/>
      <c r="EN161" s="108"/>
      <c r="EO161" s="108"/>
      <c r="EP161" s="108"/>
      <c r="EQ161" s="108"/>
      <c r="ER161" s="108"/>
      <c r="ES161" s="108"/>
      <c r="ET161" s="108"/>
      <c r="EU161" s="108"/>
      <c r="EV161" s="108"/>
      <c r="EW161" s="108"/>
      <c r="EX161" s="108"/>
      <c r="EY161" s="108"/>
      <c r="EZ161" s="108"/>
      <c r="FA161" s="108"/>
      <c r="FB161" s="108"/>
      <c r="FC161" s="108"/>
      <c r="FD161" s="108"/>
      <c r="FE161" s="108"/>
      <c r="FF161" s="108"/>
      <c r="FG161" s="108"/>
      <c r="FH161" s="108"/>
      <c r="FI161" s="108"/>
      <c r="FJ161" s="108"/>
      <c r="FK161" s="108"/>
      <c r="FL161" s="108"/>
      <c r="FM161" s="108"/>
      <c r="FN161" s="108"/>
      <c r="FO161" s="108"/>
      <c r="FP161" s="108"/>
      <c r="FQ161" s="108"/>
      <c r="FR161" s="108"/>
      <c r="FS161" s="108"/>
      <c r="FT161" s="108"/>
      <c r="FU161" s="108"/>
      <c r="FV161" s="108"/>
      <c r="FW161" s="108"/>
      <c r="FX161" s="108"/>
      <c r="FY161" s="108"/>
      <c r="FZ161" s="108"/>
      <c r="GA161" s="108"/>
      <c r="GB161" s="108"/>
      <c r="GC161" s="108"/>
      <c r="GD161" s="108"/>
      <c r="GE161" s="108"/>
      <c r="GF161" s="108"/>
      <c r="GG161" s="108"/>
      <c r="GH161" s="108"/>
      <c r="GI161" s="108"/>
      <c r="GJ161" s="108"/>
      <c r="GK161" s="108"/>
      <c r="GL161" s="108"/>
      <c r="GM161" s="108"/>
      <c r="GN161" s="108"/>
      <c r="GO161" s="108"/>
      <c r="GP161" s="108"/>
      <c r="GQ161" s="108"/>
      <c r="GR161" s="108"/>
      <c r="GS161" s="108"/>
      <c r="GT161" s="108"/>
      <c r="GU161" s="108"/>
      <c r="GV161" s="108"/>
      <c r="GW161" s="108"/>
      <c r="GX161" s="108"/>
      <c r="GY161" s="108"/>
      <c r="GZ161" s="108"/>
      <c r="HA161" s="108"/>
      <c r="HB161" s="108"/>
      <c r="HC161" s="108"/>
      <c r="HD161" s="108"/>
      <c r="HE161" s="108"/>
      <c r="HF161" s="108"/>
      <c r="HG161" s="108"/>
      <c r="HH161" s="108"/>
      <c r="HI161" s="108"/>
      <c r="HJ161" s="108"/>
      <c r="HK161" s="108"/>
      <c r="HL161" s="108"/>
      <c r="HM161" s="108"/>
      <c r="HN161" s="108"/>
      <c r="HO161" s="108"/>
      <c r="HP161" s="108"/>
      <c r="HQ161" s="108"/>
      <c r="HR161" s="108"/>
      <c r="HS161" s="108"/>
      <c r="HT161" s="108"/>
      <c r="HU161" s="108"/>
      <c r="HV161" s="108"/>
      <c r="HW161" s="108"/>
      <c r="HX161" s="108"/>
      <c r="HY161" s="108"/>
      <c r="HZ161" s="108"/>
      <c r="IA161" s="108"/>
      <c r="IB161" s="108"/>
      <c r="IC161" s="108"/>
      <c r="ID161" s="108"/>
      <c r="IE161" s="108"/>
      <c r="IF161" s="108"/>
      <c r="IG161" s="108"/>
      <c r="IH161" s="108"/>
      <c r="II161" s="108"/>
      <c r="IJ161" s="108"/>
      <c r="IK161" s="108"/>
      <c r="IL161" s="108"/>
      <c r="IM161" s="108"/>
      <c r="IN161" s="108"/>
      <c r="IO161" s="108"/>
      <c r="IP161" s="108"/>
      <c r="IQ161" s="108"/>
      <c r="IR161" s="108"/>
      <c r="IS161" s="108"/>
      <c r="IT161" s="108"/>
      <c r="IU161" s="108"/>
      <c r="IV161" s="108"/>
      <c r="IW161" s="108"/>
      <c r="IX161" s="108"/>
      <c r="IY161" s="108"/>
      <c r="IZ161" s="108"/>
    </row>
    <row r="162" spans="1:260" s="111" customFormat="1" ht="20.100000000000001" hidden="1" customHeight="1">
      <c r="A162" s="109" t="s">
        <v>645</v>
      </c>
      <c r="B162" s="109"/>
      <c r="C162" s="124"/>
      <c r="D162" s="109"/>
      <c r="E162" s="119"/>
      <c r="F162" s="110">
        <f>F161+F160+F159+F158+F157+F156+F155+F154</f>
        <v>3019540</v>
      </c>
      <c r="G162" s="119"/>
      <c r="H162" s="119"/>
      <c r="I162" s="119"/>
      <c r="J162" s="119"/>
      <c r="K162" s="114"/>
      <c r="L162" s="110">
        <f t="shared" si="20"/>
        <v>3019540</v>
      </c>
      <c r="M162" s="26"/>
      <c r="N162" s="382"/>
      <c r="O162" s="65"/>
      <c r="P162" s="54"/>
      <c r="Q162" s="53"/>
      <c r="R162" s="108"/>
      <c r="S162" s="108"/>
      <c r="T162" s="108"/>
      <c r="U162" s="108"/>
      <c r="V162" s="108"/>
      <c r="W162" s="108"/>
      <c r="X162" s="108"/>
      <c r="Y162" s="108"/>
      <c r="Z162" s="108"/>
      <c r="AA162" s="108"/>
      <c r="AB162" s="108"/>
      <c r="AC162" s="108"/>
      <c r="AD162" s="108"/>
      <c r="AE162" s="108"/>
      <c r="AF162" s="108"/>
      <c r="AG162" s="108"/>
      <c r="AH162" s="108"/>
      <c r="AI162" s="108"/>
      <c r="AJ162" s="108"/>
      <c r="AK162" s="108"/>
      <c r="AL162" s="108"/>
      <c r="AM162" s="108"/>
      <c r="AN162" s="108"/>
      <c r="AO162" s="108"/>
      <c r="AP162" s="108"/>
      <c r="AQ162" s="108"/>
      <c r="AR162" s="108"/>
      <c r="AS162" s="108"/>
      <c r="AT162" s="108"/>
      <c r="AU162" s="108"/>
      <c r="AV162" s="108"/>
      <c r="AW162" s="108"/>
      <c r="AX162" s="108"/>
      <c r="AY162" s="108"/>
      <c r="AZ162" s="108"/>
      <c r="BA162" s="108"/>
      <c r="BB162" s="108"/>
      <c r="BC162" s="108"/>
      <c r="BD162" s="108"/>
      <c r="BE162" s="108"/>
      <c r="BF162" s="108"/>
      <c r="BG162" s="108"/>
      <c r="BH162" s="108"/>
      <c r="BI162" s="108"/>
      <c r="BJ162" s="108"/>
      <c r="BK162" s="108"/>
      <c r="BL162" s="108"/>
      <c r="BM162" s="108"/>
      <c r="BN162" s="108"/>
      <c r="BO162" s="108"/>
      <c r="BP162" s="108"/>
      <c r="BQ162" s="108"/>
      <c r="BR162" s="108"/>
      <c r="BS162" s="108"/>
      <c r="BT162" s="108"/>
      <c r="BU162" s="108"/>
      <c r="BV162" s="108"/>
      <c r="BW162" s="108"/>
      <c r="BX162" s="108"/>
      <c r="BY162" s="108"/>
      <c r="BZ162" s="108"/>
      <c r="CA162" s="108"/>
      <c r="CB162" s="108"/>
      <c r="CC162" s="108"/>
      <c r="CD162" s="108"/>
      <c r="CE162" s="108"/>
      <c r="CF162" s="108"/>
      <c r="CG162" s="108"/>
      <c r="CH162" s="108"/>
      <c r="CI162" s="108"/>
      <c r="CJ162" s="108"/>
      <c r="CK162" s="108"/>
      <c r="CL162" s="108"/>
      <c r="CM162" s="108"/>
      <c r="CN162" s="108"/>
      <c r="CO162" s="108"/>
      <c r="CP162" s="108"/>
      <c r="CQ162" s="108"/>
      <c r="CR162" s="108"/>
      <c r="CS162" s="108"/>
      <c r="CT162" s="108"/>
      <c r="CU162" s="108"/>
      <c r="CV162" s="108"/>
      <c r="CW162" s="108"/>
      <c r="CX162" s="108"/>
      <c r="CY162" s="108"/>
      <c r="CZ162" s="108"/>
      <c r="DA162" s="108"/>
      <c r="DB162" s="108"/>
      <c r="DC162" s="108"/>
      <c r="DD162" s="108"/>
      <c r="DE162" s="108"/>
      <c r="DF162" s="108"/>
      <c r="DG162" s="108"/>
      <c r="DH162" s="108"/>
      <c r="DI162" s="108"/>
      <c r="DJ162" s="108"/>
      <c r="DK162" s="108"/>
      <c r="DL162" s="108"/>
      <c r="DM162" s="108"/>
      <c r="DN162" s="108"/>
      <c r="DO162" s="108"/>
      <c r="DP162" s="108"/>
      <c r="DQ162" s="108"/>
      <c r="DR162" s="108"/>
      <c r="DS162" s="108"/>
      <c r="DT162" s="108"/>
      <c r="DU162" s="108"/>
      <c r="DV162" s="108"/>
      <c r="DW162" s="108"/>
      <c r="DX162" s="108"/>
      <c r="DY162" s="108"/>
      <c r="DZ162" s="108"/>
      <c r="EA162" s="108"/>
      <c r="EB162" s="108"/>
      <c r="EC162" s="108"/>
      <c r="ED162" s="108"/>
      <c r="EE162" s="108"/>
      <c r="EF162" s="108"/>
      <c r="EG162" s="108"/>
      <c r="EH162" s="108"/>
      <c r="EI162" s="108"/>
      <c r="EJ162" s="108"/>
      <c r="EK162" s="108"/>
      <c r="EL162" s="108"/>
      <c r="EM162" s="108"/>
      <c r="EN162" s="108"/>
      <c r="EO162" s="108"/>
      <c r="EP162" s="108"/>
      <c r="EQ162" s="108"/>
      <c r="ER162" s="108"/>
      <c r="ES162" s="108"/>
      <c r="ET162" s="108"/>
      <c r="EU162" s="108"/>
      <c r="EV162" s="108"/>
      <c r="EW162" s="108"/>
      <c r="EX162" s="108"/>
      <c r="EY162" s="108"/>
      <c r="EZ162" s="108"/>
      <c r="FA162" s="108"/>
      <c r="FB162" s="108"/>
      <c r="FC162" s="108"/>
      <c r="FD162" s="108"/>
      <c r="FE162" s="108"/>
      <c r="FF162" s="108"/>
      <c r="FG162" s="108"/>
      <c r="FH162" s="108"/>
      <c r="FI162" s="108"/>
      <c r="FJ162" s="108"/>
      <c r="FK162" s="108"/>
      <c r="FL162" s="108"/>
      <c r="FM162" s="108"/>
      <c r="FN162" s="108"/>
      <c r="FO162" s="108"/>
      <c r="FP162" s="108"/>
      <c r="FQ162" s="108"/>
      <c r="FR162" s="108"/>
      <c r="FS162" s="108"/>
      <c r="FT162" s="108"/>
      <c r="FU162" s="108"/>
      <c r="FV162" s="108"/>
      <c r="FW162" s="108"/>
      <c r="FX162" s="108"/>
      <c r="FY162" s="108"/>
      <c r="FZ162" s="108"/>
      <c r="GA162" s="108"/>
      <c r="GB162" s="108"/>
      <c r="GC162" s="108"/>
      <c r="GD162" s="108"/>
      <c r="GE162" s="108"/>
      <c r="GF162" s="108"/>
      <c r="GG162" s="108"/>
      <c r="GH162" s="108"/>
      <c r="GI162" s="108"/>
      <c r="GJ162" s="108"/>
      <c r="GK162" s="108"/>
      <c r="GL162" s="108"/>
      <c r="GM162" s="108"/>
      <c r="GN162" s="108"/>
      <c r="GO162" s="108"/>
      <c r="GP162" s="108"/>
      <c r="GQ162" s="108"/>
      <c r="GR162" s="108"/>
      <c r="GS162" s="108"/>
      <c r="GT162" s="108"/>
      <c r="GU162" s="108"/>
      <c r="GV162" s="108"/>
      <c r="GW162" s="108"/>
      <c r="GX162" s="108"/>
      <c r="GY162" s="108"/>
      <c r="GZ162" s="108"/>
      <c r="HA162" s="108"/>
      <c r="HB162" s="108"/>
      <c r="HC162" s="108"/>
      <c r="HD162" s="108"/>
      <c r="HE162" s="108"/>
      <c r="HF162" s="108"/>
      <c r="HG162" s="108"/>
      <c r="HH162" s="108"/>
      <c r="HI162" s="108"/>
      <c r="HJ162" s="108"/>
      <c r="HK162" s="108"/>
      <c r="HL162" s="108"/>
      <c r="HM162" s="108"/>
      <c r="HN162" s="108"/>
      <c r="HO162" s="108"/>
      <c r="HP162" s="108"/>
      <c r="HQ162" s="108"/>
      <c r="HR162" s="108"/>
      <c r="HS162" s="108"/>
      <c r="HT162" s="108"/>
      <c r="HU162" s="108"/>
      <c r="HV162" s="108"/>
      <c r="HW162" s="108"/>
      <c r="HX162" s="108"/>
      <c r="HY162" s="108"/>
      <c r="HZ162" s="108"/>
      <c r="IA162" s="108"/>
      <c r="IB162" s="108"/>
      <c r="IC162" s="108"/>
      <c r="ID162" s="108"/>
      <c r="IE162" s="108"/>
      <c r="IF162" s="108"/>
      <c r="IG162" s="108"/>
      <c r="IH162" s="108"/>
      <c r="II162" s="108"/>
      <c r="IJ162" s="108"/>
      <c r="IK162" s="108"/>
      <c r="IL162" s="108"/>
      <c r="IM162" s="108"/>
      <c r="IN162" s="108"/>
      <c r="IO162" s="108"/>
      <c r="IP162" s="108"/>
      <c r="IQ162" s="108"/>
      <c r="IR162" s="108"/>
      <c r="IS162" s="108"/>
      <c r="IT162" s="108"/>
      <c r="IU162" s="108"/>
      <c r="IV162" s="108"/>
      <c r="IW162" s="108"/>
      <c r="IX162" s="108"/>
      <c r="IY162" s="108"/>
      <c r="IZ162" s="108"/>
    </row>
    <row r="163" spans="1:260" s="111" customFormat="1" ht="20.100000000000001" hidden="1" customHeight="1">
      <c r="A163" s="42" t="s">
        <v>646</v>
      </c>
      <c r="B163" s="27"/>
      <c r="C163" s="30"/>
      <c r="D163" s="27"/>
      <c r="E163" s="33"/>
      <c r="F163" s="110">
        <f>F166</f>
        <v>1025400</v>
      </c>
      <c r="G163" s="33"/>
      <c r="H163" s="33"/>
      <c r="I163" s="33"/>
      <c r="J163" s="33"/>
      <c r="K163" s="28"/>
      <c r="L163" s="116">
        <f>L166</f>
        <v>1025400</v>
      </c>
      <c r="M163" s="53"/>
      <c r="N163" s="54"/>
      <c r="O163" s="65"/>
      <c r="P163" s="54"/>
      <c r="Q163" s="53"/>
      <c r="R163" s="108"/>
      <c r="S163" s="108"/>
      <c r="T163" s="108"/>
      <c r="U163" s="108"/>
      <c r="V163" s="108"/>
      <c r="W163" s="108"/>
      <c r="X163" s="108"/>
      <c r="Y163" s="108"/>
      <c r="Z163" s="108"/>
      <c r="AA163" s="108"/>
      <c r="AB163" s="108"/>
      <c r="AC163" s="108"/>
      <c r="AD163" s="108"/>
      <c r="AE163" s="108"/>
      <c r="AF163" s="108"/>
      <c r="AG163" s="108"/>
      <c r="AH163" s="108"/>
      <c r="AI163" s="108"/>
      <c r="AJ163" s="108"/>
      <c r="AK163" s="108"/>
      <c r="AL163" s="108"/>
      <c r="AM163" s="108"/>
      <c r="AN163" s="108"/>
      <c r="AO163" s="108"/>
      <c r="AP163" s="108"/>
      <c r="AQ163" s="108"/>
      <c r="AR163" s="108"/>
      <c r="AS163" s="108"/>
      <c r="AT163" s="108"/>
      <c r="AU163" s="108"/>
      <c r="AV163" s="108"/>
      <c r="AW163" s="108"/>
      <c r="AX163" s="108"/>
      <c r="AY163" s="108"/>
      <c r="AZ163" s="108"/>
      <c r="BA163" s="108"/>
      <c r="BB163" s="108"/>
      <c r="BC163" s="108"/>
      <c r="BD163" s="108"/>
      <c r="BE163" s="108"/>
      <c r="BF163" s="108"/>
      <c r="BG163" s="108"/>
      <c r="BH163" s="108"/>
      <c r="BI163" s="108"/>
      <c r="BJ163" s="108"/>
      <c r="BK163" s="108"/>
      <c r="BL163" s="108"/>
      <c r="BM163" s="108"/>
      <c r="BN163" s="108"/>
      <c r="BO163" s="108"/>
      <c r="BP163" s="108"/>
      <c r="BQ163" s="108"/>
      <c r="BR163" s="108"/>
      <c r="BS163" s="108"/>
      <c r="BT163" s="108"/>
      <c r="BU163" s="108"/>
      <c r="BV163" s="108"/>
      <c r="BW163" s="108"/>
      <c r="BX163" s="108"/>
      <c r="BY163" s="108"/>
      <c r="BZ163" s="108"/>
      <c r="CA163" s="108"/>
      <c r="CB163" s="108"/>
      <c r="CC163" s="108"/>
      <c r="CD163" s="108"/>
      <c r="CE163" s="108"/>
      <c r="CF163" s="108"/>
      <c r="CG163" s="108"/>
      <c r="CH163" s="108"/>
      <c r="CI163" s="108"/>
      <c r="CJ163" s="108"/>
      <c r="CK163" s="108"/>
      <c r="CL163" s="108"/>
      <c r="CM163" s="108"/>
      <c r="CN163" s="108"/>
      <c r="CO163" s="108"/>
      <c r="CP163" s="108"/>
      <c r="CQ163" s="108"/>
      <c r="CR163" s="108"/>
      <c r="CS163" s="108"/>
      <c r="CT163" s="108"/>
      <c r="CU163" s="108"/>
      <c r="CV163" s="108"/>
      <c r="CW163" s="108"/>
      <c r="CX163" s="108"/>
      <c r="CY163" s="108"/>
      <c r="CZ163" s="108"/>
      <c r="DA163" s="108"/>
      <c r="DB163" s="108"/>
      <c r="DC163" s="108"/>
      <c r="DD163" s="108"/>
      <c r="DE163" s="108"/>
      <c r="DF163" s="108"/>
      <c r="DG163" s="108"/>
      <c r="DH163" s="108"/>
      <c r="DI163" s="108"/>
      <c r="DJ163" s="108"/>
      <c r="DK163" s="108"/>
      <c r="DL163" s="108"/>
      <c r="DM163" s="108"/>
      <c r="DN163" s="108"/>
      <c r="DO163" s="108"/>
      <c r="DP163" s="108"/>
      <c r="DQ163" s="108"/>
      <c r="DR163" s="108"/>
      <c r="DS163" s="108"/>
      <c r="DT163" s="108"/>
      <c r="DU163" s="108"/>
      <c r="DV163" s="108"/>
      <c r="DW163" s="108"/>
      <c r="DX163" s="108"/>
      <c r="DY163" s="108"/>
      <c r="DZ163" s="108"/>
      <c r="EA163" s="108"/>
      <c r="EB163" s="108"/>
      <c r="EC163" s="108"/>
      <c r="ED163" s="108"/>
      <c r="EE163" s="108"/>
      <c r="EF163" s="108"/>
      <c r="EG163" s="108"/>
      <c r="EH163" s="108"/>
      <c r="EI163" s="108"/>
      <c r="EJ163" s="108"/>
      <c r="EK163" s="108"/>
      <c r="EL163" s="108"/>
      <c r="EM163" s="108"/>
      <c r="EN163" s="108"/>
      <c r="EO163" s="108"/>
      <c r="EP163" s="108"/>
      <c r="EQ163" s="108"/>
      <c r="ER163" s="108"/>
      <c r="ES163" s="108"/>
      <c r="ET163" s="108"/>
      <c r="EU163" s="108"/>
      <c r="EV163" s="108"/>
      <c r="EW163" s="108"/>
      <c r="EX163" s="108"/>
      <c r="EY163" s="108"/>
      <c r="EZ163" s="108"/>
      <c r="FA163" s="108"/>
      <c r="FB163" s="108"/>
      <c r="FC163" s="108"/>
      <c r="FD163" s="108"/>
      <c r="FE163" s="108"/>
      <c r="FF163" s="108"/>
      <c r="FG163" s="108"/>
      <c r="FH163" s="108"/>
      <c r="FI163" s="108"/>
      <c r="FJ163" s="108"/>
      <c r="FK163" s="108"/>
      <c r="FL163" s="108"/>
      <c r="FM163" s="108"/>
      <c r="FN163" s="108"/>
      <c r="FO163" s="108"/>
      <c r="FP163" s="108"/>
      <c r="FQ163" s="108"/>
      <c r="FR163" s="108"/>
      <c r="FS163" s="108"/>
      <c r="FT163" s="108"/>
      <c r="FU163" s="108"/>
      <c r="FV163" s="108"/>
      <c r="FW163" s="108"/>
      <c r="FX163" s="108"/>
      <c r="FY163" s="108"/>
      <c r="FZ163" s="108"/>
      <c r="GA163" s="108"/>
      <c r="GB163" s="108"/>
      <c r="GC163" s="108"/>
      <c r="GD163" s="108"/>
      <c r="GE163" s="108"/>
      <c r="GF163" s="108"/>
      <c r="GG163" s="108"/>
      <c r="GH163" s="108"/>
      <c r="GI163" s="108"/>
      <c r="GJ163" s="108"/>
      <c r="GK163" s="108"/>
      <c r="GL163" s="108"/>
      <c r="GM163" s="108"/>
      <c r="GN163" s="108"/>
      <c r="GO163" s="108"/>
      <c r="GP163" s="108"/>
      <c r="GQ163" s="108"/>
      <c r="GR163" s="108"/>
      <c r="GS163" s="108"/>
      <c r="GT163" s="108"/>
      <c r="GU163" s="108"/>
      <c r="GV163" s="108"/>
      <c r="GW163" s="108"/>
      <c r="GX163" s="108"/>
      <c r="GY163" s="108"/>
      <c r="GZ163" s="108"/>
      <c r="HA163" s="108"/>
      <c r="HB163" s="108"/>
      <c r="HC163" s="108"/>
      <c r="HD163" s="108"/>
      <c r="HE163" s="108"/>
      <c r="HF163" s="108"/>
      <c r="HG163" s="108"/>
      <c r="HH163" s="108"/>
      <c r="HI163" s="108"/>
      <c r="HJ163" s="108"/>
      <c r="HK163" s="108"/>
      <c r="HL163" s="108"/>
      <c r="HM163" s="108"/>
      <c r="HN163" s="108"/>
      <c r="HO163" s="108"/>
      <c r="HP163" s="108"/>
      <c r="HQ163" s="108"/>
      <c r="HR163" s="108"/>
      <c r="HS163" s="108"/>
      <c r="HT163" s="108"/>
      <c r="HU163" s="108"/>
      <c r="HV163" s="108"/>
      <c r="HW163" s="108"/>
      <c r="HX163" s="108"/>
      <c r="HY163" s="108"/>
      <c r="HZ163" s="108"/>
      <c r="IA163" s="108"/>
      <c r="IB163" s="108"/>
      <c r="IC163" s="108"/>
      <c r="ID163" s="108"/>
      <c r="IE163" s="108"/>
      <c r="IF163" s="108"/>
      <c r="IG163" s="108"/>
      <c r="IH163" s="108"/>
      <c r="II163" s="108"/>
      <c r="IJ163" s="108"/>
      <c r="IK163" s="108"/>
      <c r="IL163" s="108"/>
      <c r="IM163" s="108"/>
      <c r="IN163" s="108"/>
      <c r="IO163" s="108"/>
      <c r="IP163" s="108"/>
      <c r="IQ163" s="108"/>
      <c r="IR163" s="108"/>
      <c r="IS163" s="108"/>
      <c r="IT163" s="108"/>
      <c r="IU163" s="108"/>
      <c r="IV163" s="108"/>
      <c r="IW163" s="108"/>
      <c r="IX163" s="108"/>
      <c r="IY163" s="108"/>
      <c r="IZ163" s="108"/>
    </row>
    <row r="164" spans="1:260" s="111" customFormat="1" ht="20.100000000000001" hidden="1" customHeight="1">
      <c r="A164" s="27" t="s">
        <v>647</v>
      </c>
      <c r="B164" s="27" t="s">
        <v>648</v>
      </c>
      <c r="C164" s="30">
        <v>40</v>
      </c>
      <c r="D164" s="27" t="s">
        <v>606</v>
      </c>
      <c r="E164" s="33">
        <v>18000</v>
      </c>
      <c r="F164" s="26">
        <f>INT(E164*C164)</f>
        <v>720000</v>
      </c>
      <c r="G164" s="33"/>
      <c r="H164" s="33"/>
      <c r="I164" s="33"/>
      <c r="J164" s="33"/>
      <c r="K164" s="28">
        <f t="shared" si="14"/>
        <v>18000</v>
      </c>
      <c r="L164" s="26">
        <f>+INT(F164+H164+J164)</f>
        <v>720000</v>
      </c>
      <c r="M164" s="53" t="s">
        <v>30</v>
      </c>
      <c r="N164" s="54"/>
      <c r="O164" s="65">
        <f t="shared" ref="O164:O165" si="22">ROUND(L164/$K$6,4)</f>
        <v>2.8999999999999998E-3</v>
      </c>
      <c r="P164" s="54"/>
      <c r="Q164" s="53"/>
      <c r="R164" s="107"/>
      <c r="S164" s="108"/>
      <c r="T164" s="108"/>
      <c r="U164" s="108"/>
      <c r="V164" s="108"/>
      <c r="W164" s="108"/>
      <c r="X164" s="108"/>
      <c r="Y164" s="108"/>
      <c r="Z164" s="108"/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8"/>
      <c r="AL164" s="108"/>
      <c r="AM164" s="108"/>
      <c r="AN164" s="108"/>
      <c r="AO164" s="108"/>
      <c r="AP164" s="108"/>
      <c r="AQ164" s="108"/>
      <c r="AR164" s="108"/>
      <c r="AS164" s="108"/>
      <c r="AT164" s="108"/>
      <c r="AU164" s="108"/>
      <c r="AV164" s="108"/>
      <c r="AW164" s="108"/>
      <c r="AX164" s="108"/>
      <c r="AY164" s="108"/>
      <c r="AZ164" s="108"/>
      <c r="BA164" s="108"/>
      <c r="BB164" s="108"/>
      <c r="BC164" s="108"/>
      <c r="BD164" s="108"/>
      <c r="BE164" s="108"/>
      <c r="BF164" s="108"/>
      <c r="BG164" s="108"/>
      <c r="BH164" s="108"/>
      <c r="BI164" s="108"/>
      <c r="BJ164" s="108"/>
      <c r="BK164" s="108"/>
      <c r="BL164" s="108"/>
      <c r="BM164" s="108"/>
      <c r="BN164" s="108"/>
      <c r="BO164" s="108"/>
      <c r="BP164" s="108"/>
      <c r="BQ164" s="108"/>
      <c r="BR164" s="108"/>
      <c r="BS164" s="108"/>
      <c r="BT164" s="108"/>
      <c r="BU164" s="108"/>
      <c r="BV164" s="108"/>
      <c r="BW164" s="108"/>
      <c r="BX164" s="108"/>
      <c r="BY164" s="108"/>
      <c r="BZ164" s="108"/>
      <c r="CA164" s="108"/>
      <c r="CB164" s="108"/>
      <c r="CC164" s="108"/>
      <c r="CD164" s="108"/>
      <c r="CE164" s="108"/>
      <c r="CF164" s="108"/>
      <c r="CG164" s="108"/>
      <c r="CH164" s="108"/>
      <c r="CI164" s="108"/>
      <c r="CJ164" s="108"/>
      <c r="CK164" s="108"/>
      <c r="CL164" s="108"/>
      <c r="CM164" s="108"/>
      <c r="CN164" s="108"/>
      <c r="CO164" s="108"/>
      <c r="CP164" s="108"/>
      <c r="CQ164" s="108"/>
      <c r="CR164" s="108"/>
      <c r="CS164" s="108"/>
      <c r="CT164" s="108"/>
      <c r="CU164" s="108"/>
      <c r="CV164" s="108"/>
      <c r="CW164" s="108"/>
      <c r="CX164" s="108"/>
      <c r="CY164" s="108"/>
      <c r="CZ164" s="108"/>
      <c r="DA164" s="108"/>
      <c r="DB164" s="108"/>
      <c r="DC164" s="108"/>
      <c r="DD164" s="108"/>
      <c r="DE164" s="108"/>
      <c r="DF164" s="108"/>
      <c r="DG164" s="108"/>
      <c r="DH164" s="108"/>
      <c r="DI164" s="108"/>
      <c r="DJ164" s="108"/>
      <c r="DK164" s="108"/>
      <c r="DL164" s="108"/>
      <c r="DM164" s="108"/>
      <c r="DN164" s="108"/>
      <c r="DO164" s="108"/>
      <c r="DP164" s="108"/>
      <c r="DQ164" s="108"/>
      <c r="DR164" s="108"/>
      <c r="DS164" s="108"/>
      <c r="DT164" s="108"/>
      <c r="DU164" s="108"/>
      <c r="DV164" s="108"/>
      <c r="DW164" s="108"/>
      <c r="DX164" s="108"/>
      <c r="DY164" s="108"/>
      <c r="DZ164" s="108"/>
      <c r="EA164" s="108"/>
      <c r="EB164" s="108"/>
      <c r="EC164" s="108"/>
      <c r="ED164" s="108"/>
      <c r="EE164" s="108"/>
      <c r="EF164" s="108"/>
      <c r="EG164" s="108"/>
      <c r="EH164" s="108"/>
      <c r="EI164" s="108"/>
      <c r="EJ164" s="108"/>
      <c r="EK164" s="108"/>
      <c r="EL164" s="108"/>
      <c r="EM164" s="108"/>
      <c r="EN164" s="108"/>
      <c r="EO164" s="108"/>
      <c r="EP164" s="108"/>
      <c r="EQ164" s="108"/>
      <c r="ER164" s="108"/>
      <c r="ES164" s="108"/>
      <c r="ET164" s="108"/>
      <c r="EU164" s="108"/>
      <c r="EV164" s="108"/>
      <c r="EW164" s="108"/>
      <c r="EX164" s="108"/>
      <c r="EY164" s="108"/>
      <c r="EZ164" s="108"/>
      <c r="FA164" s="108"/>
      <c r="FB164" s="108"/>
      <c r="FC164" s="108"/>
      <c r="FD164" s="108"/>
      <c r="FE164" s="108"/>
      <c r="FF164" s="108"/>
      <c r="FG164" s="108"/>
      <c r="FH164" s="108"/>
      <c r="FI164" s="108"/>
      <c r="FJ164" s="108"/>
      <c r="FK164" s="108"/>
      <c r="FL164" s="108"/>
      <c r="FM164" s="108"/>
      <c r="FN164" s="108"/>
      <c r="FO164" s="108"/>
      <c r="FP164" s="108"/>
      <c r="FQ164" s="108"/>
      <c r="FR164" s="108"/>
      <c r="FS164" s="108"/>
      <c r="FT164" s="108"/>
      <c r="FU164" s="108"/>
      <c r="FV164" s="108"/>
      <c r="FW164" s="108"/>
      <c r="FX164" s="108"/>
      <c r="FY164" s="108"/>
      <c r="FZ164" s="108"/>
      <c r="GA164" s="108"/>
      <c r="GB164" s="108"/>
      <c r="GC164" s="108"/>
      <c r="GD164" s="108"/>
      <c r="GE164" s="108"/>
      <c r="GF164" s="108"/>
      <c r="GG164" s="108"/>
      <c r="GH164" s="108"/>
      <c r="GI164" s="108"/>
      <c r="GJ164" s="108"/>
      <c r="GK164" s="108"/>
      <c r="GL164" s="108"/>
      <c r="GM164" s="108"/>
      <c r="GN164" s="108"/>
      <c r="GO164" s="108"/>
      <c r="GP164" s="108"/>
      <c r="GQ164" s="108"/>
      <c r="GR164" s="108"/>
      <c r="GS164" s="108"/>
      <c r="GT164" s="108"/>
      <c r="GU164" s="108"/>
      <c r="GV164" s="108"/>
      <c r="GW164" s="108"/>
      <c r="GX164" s="108"/>
      <c r="GY164" s="108"/>
      <c r="GZ164" s="108"/>
      <c r="HA164" s="108"/>
      <c r="HB164" s="108"/>
      <c r="HC164" s="108"/>
      <c r="HD164" s="108"/>
      <c r="HE164" s="108"/>
      <c r="HF164" s="108"/>
      <c r="HG164" s="108"/>
      <c r="HH164" s="108"/>
      <c r="HI164" s="108"/>
      <c r="HJ164" s="108"/>
      <c r="HK164" s="108"/>
      <c r="HL164" s="108"/>
      <c r="HM164" s="108"/>
      <c r="HN164" s="108"/>
      <c r="HO164" s="108"/>
      <c r="HP164" s="108"/>
      <c r="HQ164" s="108"/>
      <c r="HR164" s="108"/>
      <c r="HS164" s="108"/>
      <c r="HT164" s="108"/>
      <c r="HU164" s="108"/>
      <c r="HV164" s="108"/>
      <c r="HW164" s="108"/>
      <c r="HX164" s="108"/>
      <c r="HY164" s="108"/>
      <c r="HZ164" s="108"/>
      <c r="IA164" s="108"/>
      <c r="IB164" s="108"/>
      <c r="IC164" s="108"/>
      <c r="ID164" s="108"/>
      <c r="IE164" s="108"/>
      <c r="IF164" s="108"/>
      <c r="IG164" s="108"/>
      <c r="IH164" s="108"/>
      <c r="II164" s="108"/>
      <c r="IJ164" s="108"/>
      <c r="IK164" s="108"/>
      <c r="IL164" s="108"/>
      <c r="IM164" s="108"/>
      <c r="IN164" s="108"/>
      <c r="IO164" s="108"/>
      <c r="IP164" s="108"/>
      <c r="IQ164" s="108"/>
      <c r="IR164" s="108"/>
      <c r="IS164" s="108"/>
      <c r="IT164" s="108"/>
      <c r="IU164" s="108"/>
      <c r="IV164" s="108"/>
      <c r="IW164" s="108"/>
      <c r="IX164" s="108"/>
      <c r="IY164" s="108"/>
      <c r="IZ164" s="108"/>
    </row>
    <row r="165" spans="1:260" s="134" customFormat="1" ht="20.100000000000001" hidden="1" customHeight="1">
      <c r="A165" s="27" t="s">
        <v>649</v>
      </c>
      <c r="B165" s="27" t="s">
        <v>126</v>
      </c>
      <c r="C165" s="30">
        <v>5</v>
      </c>
      <c r="D165" s="27" t="s">
        <v>650</v>
      </c>
      <c r="E165" s="33">
        <v>61080</v>
      </c>
      <c r="F165" s="26">
        <f>INT(E165*C165)</f>
        <v>305400</v>
      </c>
      <c r="G165" s="33"/>
      <c r="H165" s="33"/>
      <c r="I165" s="33"/>
      <c r="J165" s="33"/>
      <c r="K165" s="28">
        <f t="shared" si="14"/>
        <v>61080</v>
      </c>
      <c r="L165" s="26">
        <f>+INT(F165+H165+J165)</f>
        <v>305400</v>
      </c>
      <c r="M165" s="53" t="s">
        <v>30</v>
      </c>
      <c r="N165" s="54"/>
      <c r="O165" s="65">
        <f t="shared" si="22"/>
        <v>1.1999999999999999E-3</v>
      </c>
      <c r="P165" s="54"/>
      <c r="Q165" s="53"/>
      <c r="R165" s="107"/>
      <c r="S165" s="133"/>
      <c r="T165" s="133"/>
      <c r="U165" s="133"/>
      <c r="V165" s="133"/>
      <c r="W165" s="133"/>
      <c r="X165" s="133"/>
      <c r="Y165" s="133"/>
      <c r="Z165" s="133"/>
      <c r="AA165" s="133"/>
      <c r="AB165" s="133"/>
      <c r="AC165" s="133"/>
      <c r="AD165" s="133"/>
      <c r="AE165" s="133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/>
      <c r="AT165" s="133"/>
      <c r="AU165" s="133"/>
      <c r="AV165" s="133"/>
      <c r="AW165" s="133"/>
      <c r="AX165" s="133"/>
      <c r="AY165" s="133"/>
      <c r="AZ165" s="133"/>
      <c r="BA165" s="133"/>
      <c r="BB165" s="133"/>
      <c r="BC165" s="133"/>
      <c r="BD165" s="133"/>
      <c r="BE165" s="133"/>
      <c r="BF165" s="133"/>
      <c r="BG165" s="133"/>
      <c r="BH165" s="133"/>
      <c r="BI165" s="133"/>
      <c r="BJ165" s="133"/>
      <c r="BK165" s="133"/>
      <c r="BL165" s="133"/>
      <c r="BM165" s="133"/>
      <c r="BN165" s="133"/>
      <c r="BO165" s="133"/>
      <c r="BP165" s="133"/>
      <c r="BQ165" s="133"/>
      <c r="BR165" s="133"/>
      <c r="BS165" s="133"/>
      <c r="BT165" s="133"/>
      <c r="BU165" s="133"/>
      <c r="BV165" s="133"/>
      <c r="BW165" s="133"/>
      <c r="BX165" s="133"/>
      <c r="BY165" s="133"/>
      <c r="BZ165" s="133"/>
      <c r="CA165" s="133"/>
      <c r="CB165" s="133"/>
      <c r="CC165" s="133"/>
      <c r="CD165" s="133"/>
      <c r="CE165" s="133"/>
      <c r="CF165" s="133"/>
      <c r="CG165" s="133"/>
      <c r="CH165" s="133"/>
      <c r="CI165" s="133"/>
      <c r="CJ165" s="133"/>
      <c r="CK165" s="133"/>
      <c r="CL165" s="133"/>
      <c r="CM165" s="133"/>
      <c r="CN165" s="133"/>
      <c r="CO165" s="133"/>
      <c r="CP165" s="133"/>
      <c r="CQ165" s="133"/>
      <c r="CR165" s="133"/>
      <c r="CS165" s="133"/>
      <c r="CT165" s="133"/>
      <c r="CU165" s="133"/>
      <c r="CV165" s="133"/>
      <c r="CW165" s="133"/>
      <c r="CX165" s="133"/>
      <c r="CY165" s="133"/>
      <c r="CZ165" s="133"/>
      <c r="DA165" s="133"/>
      <c r="DB165" s="133"/>
      <c r="DC165" s="133"/>
      <c r="DD165" s="133"/>
      <c r="DE165" s="133"/>
      <c r="DF165" s="133"/>
      <c r="DG165" s="133"/>
      <c r="DH165" s="133"/>
      <c r="DI165" s="133"/>
      <c r="DJ165" s="133"/>
      <c r="DK165" s="133"/>
      <c r="DL165" s="133"/>
      <c r="DM165" s="133"/>
      <c r="DN165" s="133"/>
      <c r="DO165" s="133"/>
      <c r="DP165" s="133"/>
      <c r="DQ165" s="133"/>
      <c r="DR165" s="133"/>
      <c r="DS165" s="133"/>
      <c r="DT165" s="133"/>
      <c r="DU165" s="133"/>
      <c r="DV165" s="133"/>
      <c r="DW165" s="133"/>
      <c r="DX165" s="133"/>
      <c r="DY165" s="133"/>
      <c r="DZ165" s="133"/>
      <c r="EA165" s="133"/>
      <c r="EB165" s="133"/>
      <c r="EC165" s="133"/>
      <c r="ED165" s="133"/>
      <c r="EE165" s="133"/>
      <c r="EF165" s="133"/>
      <c r="EG165" s="133"/>
      <c r="EH165" s="133"/>
      <c r="EI165" s="133"/>
      <c r="EJ165" s="133"/>
      <c r="EK165" s="133"/>
      <c r="EL165" s="133"/>
      <c r="EM165" s="133"/>
      <c r="EN165" s="133"/>
      <c r="EO165" s="133"/>
      <c r="EP165" s="133"/>
      <c r="EQ165" s="133"/>
      <c r="ER165" s="133"/>
      <c r="ES165" s="133"/>
      <c r="ET165" s="133"/>
      <c r="EU165" s="133"/>
      <c r="EV165" s="133"/>
      <c r="EW165" s="133"/>
      <c r="EX165" s="133"/>
      <c r="EY165" s="133"/>
      <c r="EZ165" s="133"/>
      <c r="FA165" s="133"/>
      <c r="FB165" s="133"/>
      <c r="FC165" s="133"/>
      <c r="FD165" s="133"/>
      <c r="FE165" s="133"/>
      <c r="FF165" s="133"/>
      <c r="FG165" s="133"/>
      <c r="FH165" s="133"/>
      <c r="FI165" s="133"/>
      <c r="FJ165" s="133"/>
      <c r="FK165" s="133"/>
      <c r="FL165" s="133"/>
      <c r="FM165" s="133"/>
      <c r="FN165" s="133"/>
      <c r="FO165" s="133"/>
      <c r="FP165" s="133"/>
      <c r="FQ165" s="133"/>
      <c r="FR165" s="133"/>
      <c r="FS165" s="133"/>
      <c r="FT165" s="133"/>
      <c r="FU165" s="133"/>
      <c r="FV165" s="133"/>
      <c r="FW165" s="133"/>
      <c r="FX165" s="133"/>
      <c r="FY165" s="133"/>
      <c r="FZ165" s="133"/>
      <c r="GA165" s="133"/>
      <c r="GB165" s="133"/>
      <c r="GC165" s="133"/>
      <c r="GD165" s="133"/>
      <c r="GE165" s="133"/>
      <c r="GF165" s="133"/>
      <c r="GG165" s="133"/>
      <c r="GH165" s="133"/>
      <c r="GI165" s="133"/>
      <c r="GJ165" s="133"/>
      <c r="GK165" s="133"/>
      <c r="GL165" s="133"/>
      <c r="GM165" s="133"/>
      <c r="GN165" s="133"/>
      <c r="GO165" s="133"/>
      <c r="GP165" s="133"/>
      <c r="GQ165" s="133"/>
      <c r="GR165" s="133"/>
      <c r="GS165" s="133"/>
      <c r="GT165" s="133"/>
      <c r="GU165" s="133"/>
      <c r="GV165" s="133"/>
      <c r="GW165" s="133"/>
      <c r="GX165" s="133"/>
      <c r="GY165" s="133"/>
      <c r="GZ165" s="133"/>
      <c r="HA165" s="133"/>
      <c r="HB165" s="133"/>
      <c r="HC165" s="133"/>
      <c r="HD165" s="133"/>
      <c r="HE165" s="133"/>
      <c r="HF165" s="133"/>
      <c r="HG165" s="133"/>
      <c r="HH165" s="133"/>
      <c r="HI165" s="133"/>
      <c r="HJ165" s="133"/>
      <c r="HK165" s="133"/>
      <c r="HL165" s="133"/>
      <c r="HM165" s="133"/>
      <c r="HN165" s="133"/>
      <c r="HO165" s="133"/>
      <c r="HP165" s="133"/>
      <c r="HQ165" s="133"/>
      <c r="HR165" s="133"/>
      <c r="HS165" s="133"/>
      <c r="HT165" s="133"/>
      <c r="HU165" s="133"/>
      <c r="HV165" s="133"/>
      <c r="HW165" s="133"/>
      <c r="HX165" s="133"/>
      <c r="HY165" s="133"/>
      <c r="HZ165" s="133"/>
      <c r="IA165" s="133"/>
      <c r="IB165" s="133"/>
      <c r="IC165" s="133"/>
      <c r="ID165" s="133"/>
      <c r="IE165" s="133"/>
      <c r="IF165" s="133"/>
      <c r="IG165" s="133"/>
      <c r="IH165" s="133"/>
      <c r="II165" s="133"/>
      <c r="IJ165" s="133"/>
      <c r="IK165" s="133"/>
      <c r="IL165" s="133"/>
      <c r="IM165" s="133"/>
      <c r="IN165" s="133"/>
      <c r="IO165" s="133"/>
      <c r="IP165" s="133"/>
      <c r="IQ165" s="133"/>
      <c r="IR165" s="133"/>
      <c r="IS165" s="133"/>
      <c r="IT165" s="133"/>
      <c r="IU165" s="133"/>
      <c r="IV165" s="133"/>
      <c r="IW165" s="133"/>
      <c r="IX165" s="133"/>
      <c r="IY165" s="133"/>
      <c r="IZ165" s="133"/>
    </row>
    <row r="166" spans="1:260" s="134" customFormat="1" ht="20.100000000000001" hidden="1" customHeight="1">
      <c r="A166" s="109" t="s">
        <v>651</v>
      </c>
      <c r="B166" s="109"/>
      <c r="C166" s="124"/>
      <c r="D166" s="109"/>
      <c r="E166" s="119"/>
      <c r="F166" s="110">
        <f>F165+F164</f>
        <v>1025400</v>
      </c>
      <c r="G166" s="119"/>
      <c r="H166" s="119"/>
      <c r="I166" s="119"/>
      <c r="J166" s="119"/>
      <c r="K166" s="114"/>
      <c r="L166" s="110">
        <f>+INT(F166+H166+J166)</f>
        <v>1025400</v>
      </c>
      <c r="M166" s="26"/>
      <c r="N166" s="382"/>
      <c r="O166" s="65"/>
      <c r="P166" s="54"/>
      <c r="Q166" s="53"/>
      <c r="R166" s="133"/>
      <c r="S166" s="133"/>
      <c r="T166" s="133"/>
      <c r="U166" s="133"/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  <c r="FH166" s="133"/>
      <c r="FI166" s="133"/>
      <c r="FJ166" s="133"/>
      <c r="FK166" s="133"/>
      <c r="FL166" s="133"/>
      <c r="FM166" s="133"/>
      <c r="FN166" s="133"/>
      <c r="FO166" s="133"/>
      <c r="FP166" s="133"/>
      <c r="FQ166" s="133"/>
      <c r="FR166" s="133"/>
      <c r="FS166" s="133"/>
      <c r="FT166" s="133"/>
      <c r="FU166" s="133"/>
      <c r="FV166" s="133"/>
      <c r="FW166" s="133"/>
      <c r="FX166" s="133"/>
      <c r="FY166" s="133"/>
      <c r="FZ166" s="133"/>
      <c r="GA166" s="133"/>
      <c r="GB166" s="133"/>
      <c r="GC166" s="133"/>
      <c r="GD166" s="133"/>
      <c r="GE166" s="133"/>
      <c r="GF166" s="133"/>
      <c r="GG166" s="133"/>
      <c r="GH166" s="133"/>
      <c r="GI166" s="133"/>
      <c r="GJ166" s="133"/>
      <c r="GK166" s="133"/>
      <c r="GL166" s="133"/>
      <c r="GM166" s="133"/>
      <c r="GN166" s="133"/>
      <c r="GO166" s="133"/>
      <c r="GP166" s="133"/>
      <c r="GQ166" s="133"/>
      <c r="GR166" s="133"/>
      <c r="GS166" s="133"/>
      <c r="GT166" s="133"/>
      <c r="GU166" s="133"/>
      <c r="GV166" s="133"/>
      <c r="GW166" s="133"/>
      <c r="GX166" s="133"/>
      <c r="GY166" s="133"/>
      <c r="GZ166" s="133"/>
      <c r="HA166" s="133"/>
      <c r="HB166" s="133"/>
      <c r="HC166" s="133"/>
      <c r="HD166" s="133"/>
      <c r="HE166" s="133"/>
      <c r="HF166" s="133"/>
      <c r="HG166" s="133"/>
      <c r="HH166" s="133"/>
      <c r="HI166" s="133"/>
      <c r="HJ166" s="133"/>
      <c r="HK166" s="133"/>
      <c r="HL166" s="133"/>
      <c r="HM166" s="133"/>
      <c r="HN166" s="133"/>
      <c r="HO166" s="133"/>
      <c r="HP166" s="133"/>
      <c r="HQ166" s="133"/>
      <c r="HR166" s="133"/>
      <c r="HS166" s="133"/>
      <c r="HT166" s="133"/>
      <c r="HU166" s="133"/>
      <c r="HV166" s="133"/>
      <c r="HW166" s="133"/>
      <c r="HX166" s="133"/>
      <c r="HY166" s="133"/>
      <c r="HZ166" s="133"/>
      <c r="IA166" s="133"/>
      <c r="IB166" s="133"/>
      <c r="IC166" s="133"/>
      <c r="ID166" s="133"/>
      <c r="IE166" s="133"/>
      <c r="IF166" s="133"/>
      <c r="IG166" s="133"/>
      <c r="IH166" s="133"/>
      <c r="II166" s="133"/>
      <c r="IJ166" s="133"/>
      <c r="IK166" s="133"/>
      <c r="IL166" s="133"/>
      <c r="IM166" s="133"/>
      <c r="IN166" s="133"/>
      <c r="IO166" s="133"/>
      <c r="IP166" s="133"/>
      <c r="IQ166" s="133"/>
      <c r="IR166" s="133"/>
      <c r="IS166" s="133"/>
      <c r="IT166" s="133"/>
      <c r="IU166" s="133"/>
      <c r="IV166" s="133"/>
      <c r="IW166" s="133"/>
      <c r="IX166" s="133"/>
      <c r="IY166" s="133"/>
      <c r="IZ166" s="133"/>
    </row>
    <row r="167" spans="1:260" s="136" customFormat="1" ht="20.100000000000001" hidden="1" customHeight="1">
      <c r="A167" s="42" t="s">
        <v>652</v>
      </c>
      <c r="B167" s="27" t="s">
        <v>129</v>
      </c>
      <c r="C167" s="30">
        <v>1</v>
      </c>
      <c r="D167" s="27" t="s">
        <v>653</v>
      </c>
      <c r="E167" s="33">
        <v>1044000</v>
      </c>
      <c r="F167" s="26">
        <f>INT(E167*C167)</f>
        <v>1044000</v>
      </c>
      <c r="G167" s="33">
        <v>365126</v>
      </c>
      <c r="H167" s="33">
        <f>INT(G167*C167)</f>
        <v>365126</v>
      </c>
      <c r="I167" s="33">
        <v>140616</v>
      </c>
      <c r="J167" s="33">
        <f>INT(C167*I167)</f>
        <v>140616</v>
      </c>
      <c r="K167" s="28">
        <f t="shared" si="14"/>
        <v>1549742</v>
      </c>
      <c r="L167" s="26">
        <f>+INT(F167+H167+J167)</f>
        <v>1549742</v>
      </c>
      <c r="M167" s="53" t="s">
        <v>30</v>
      </c>
      <c r="N167" s="54"/>
      <c r="O167" s="65">
        <f>ROUND(L167/$K$6,4)</f>
        <v>6.1999999999999998E-3</v>
      </c>
      <c r="P167" s="54"/>
      <c r="Q167" s="53"/>
      <c r="R167" s="107"/>
      <c r="S167" s="135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  <c r="DI167" s="135"/>
      <c r="DJ167" s="135"/>
      <c r="DK167" s="135"/>
      <c r="DL167" s="135"/>
      <c r="DM167" s="135"/>
      <c r="DN167" s="135"/>
      <c r="DO167" s="135"/>
      <c r="DP167" s="135"/>
      <c r="DQ167" s="135"/>
      <c r="DR167" s="135"/>
      <c r="DS167" s="135"/>
      <c r="DT167" s="135"/>
      <c r="DU167" s="135"/>
      <c r="DV167" s="135"/>
      <c r="DW167" s="135"/>
      <c r="DX167" s="135"/>
      <c r="DY167" s="135"/>
      <c r="DZ167" s="135"/>
      <c r="EA167" s="135"/>
      <c r="EB167" s="135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  <c r="EM167" s="135"/>
      <c r="EN167" s="135"/>
      <c r="EO167" s="135"/>
      <c r="EP167" s="135"/>
      <c r="EQ167" s="135"/>
      <c r="ER167" s="135"/>
      <c r="ES167" s="135"/>
      <c r="ET167" s="135"/>
      <c r="EU167" s="135"/>
      <c r="EV167" s="135"/>
      <c r="EW167" s="135"/>
      <c r="EX167" s="135"/>
      <c r="EY167" s="135"/>
      <c r="EZ167" s="135"/>
      <c r="FA167" s="135"/>
      <c r="FB167" s="135"/>
      <c r="FC167" s="135"/>
      <c r="FD167" s="135"/>
      <c r="FE167" s="135"/>
      <c r="FF167" s="135"/>
      <c r="FG167" s="135"/>
      <c r="FH167" s="135"/>
      <c r="FI167" s="135"/>
      <c r="FJ167" s="135"/>
      <c r="FK167" s="135"/>
      <c r="FL167" s="135"/>
      <c r="FM167" s="135"/>
      <c r="FN167" s="135"/>
      <c r="FO167" s="135"/>
      <c r="FP167" s="135"/>
      <c r="FQ167" s="135"/>
      <c r="FR167" s="135"/>
      <c r="FS167" s="135"/>
      <c r="FT167" s="135"/>
      <c r="FU167" s="135"/>
      <c r="FV167" s="135"/>
      <c r="FW167" s="135"/>
      <c r="FX167" s="135"/>
      <c r="FY167" s="135"/>
      <c r="FZ167" s="135"/>
      <c r="GA167" s="135"/>
      <c r="GB167" s="135"/>
      <c r="GC167" s="135"/>
      <c r="GD167" s="135"/>
      <c r="GE167" s="135"/>
      <c r="GF167" s="135"/>
      <c r="GG167" s="135"/>
      <c r="GH167" s="135"/>
      <c r="GI167" s="135"/>
      <c r="GJ167" s="135"/>
      <c r="GK167" s="135"/>
      <c r="GL167" s="135"/>
      <c r="GM167" s="135"/>
      <c r="GN167" s="135"/>
      <c r="GO167" s="135"/>
      <c r="GP167" s="135"/>
      <c r="GQ167" s="135"/>
      <c r="GR167" s="135"/>
      <c r="GS167" s="135"/>
      <c r="GT167" s="135"/>
      <c r="GU167" s="135"/>
      <c r="GV167" s="135"/>
      <c r="GW167" s="135"/>
      <c r="GX167" s="135"/>
      <c r="GY167" s="135"/>
      <c r="GZ167" s="135"/>
      <c r="HA167" s="135"/>
      <c r="HB167" s="135"/>
      <c r="HC167" s="135"/>
      <c r="HD167" s="135"/>
      <c r="HE167" s="135"/>
      <c r="HF167" s="135"/>
      <c r="HG167" s="135"/>
      <c r="HH167" s="135"/>
      <c r="HI167" s="135"/>
      <c r="HJ167" s="135"/>
      <c r="HK167" s="135"/>
      <c r="HL167" s="135"/>
      <c r="HM167" s="135"/>
      <c r="HN167" s="135"/>
      <c r="HO167" s="135"/>
      <c r="HP167" s="135"/>
      <c r="HQ167" s="135"/>
      <c r="HR167" s="135"/>
      <c r="HS167" s="135"/>
      <c r="HT167" s="135"/>
      <c r="HU167" s="135"/>
      <c r="HV167" s="135"/>
      <c r="HW167" s="135"/>
      <c r="HX167" s="135"/>
      <c r="HY167" s="135"/>
      <c r="HZ167" s="135"/>
      <c r="IA167" s="135"/>
      <c r="IB167" s="135"/>
      <c r="IC167" s="135"/>
      <c r="ID167" s="135"/>
      <c r="IE167" s="135"/>
      <c r="IF167" s="135"/>
      <c r="IG167" s="135"/>
      <c r="IH167" s="135"/>
      <c r="II167" s="135"/>
      <c r="IJ167" s="135"/>
      <c r="IK167" s="135"/>
      <c r="IL167" s="135"/>
      <c r="IM167" s="135"/>
      <c r="IN167" s="135"/>
      <c r="IO167" s="135"/>
      <c r="IP167" s="135"/>
      <c r="IQ167" s="135"/>
      <c r="IR167" s="135"/>
      <c r="IS167" s="135"/>
      <c r="IT167" s="135"/>
      <c r="IU167" s="135"/>
      <c r="IV167" s="135"/>
      <c r="IW167" s="135"/>
      <c r="IX167" s="135"/>
      <c r="IY167" s="135"/>
      <c r="IZ167" s="135"/>
    </row>
    <row r="168" spans="1:260" s="134" customFormat="1" ht="20.100000000000001" hidden="1" customHeight="1">
      <c r="A168" s="109" t="s">
        <v>654</v>
      </c>
      <c r="B168" s="109"/>
      <c r="C168" s="124"/>
      <c r="D168" s="109"/>
      <c r="E168" s="119"/>
      <c r="F168" s="110">
        <f>F167</f>
        <v>1044000</v>
      </c>
      <c r="G168" s="119"/>
      <c r="H168" s="119">
        <f>H167</f>
        <v>365126</v>
      </c>
      <c r="I168" s="119"/>
      <c r="J168" s="119">
        <f>J167</f>
        <v>140616</v>
      </c>
      <c r="K168" s="114"/>
      <c r="L168" s="116">
        <f>J168+F168+H168</f>
        <v>1549742</v>
      </c>
      <c r="M168" s="26"/>
      <c r="N168" s="382"/>
      <c r="O168" s="65"/>
      <c r="P168" s="54"/>
      <c r="Q168" s="53"/>
      <c r="R168" s="133"/>
      <c r="S168" s="133"/>
      <c r="T168" s="133"/>
      <c r="U168" s="133"/>
      <c r="V168" s="133"/>
      <c r="W168" s="133"/>
      <c r="X168" s="133"/>
      <c r="Y168" s="133"/>
      <c r="Z168" s="133"/>
      <c r="AA168" s="133"/>
      <c r="AB168" s="133"/>
      <c r="AC168" s="133"/>
      <c r="AD168" s="133"/>
      <c r="AE168" s="133"/>
      <c r="AF168" s="133"/>
      <c r="AG168" s="133"/>
      <c r="AH168" s="133"/>
      <c r="AI168" s="133"/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133"/>
      <c r="AX168" s="133"/>
      <c r="AY168" s="133"/>
      <c r="AZ168" s="133"/>
      <c r="BA168" s="133"/>
      <c r="BB168" s="133"/>
      <c r="BC168" s="133"/>
      <c r="BD168" s="133"/>
      <c r="BE168" s="133"/>
      <c r="BF168" s="133"/>
      <c r="BG168" s="133"/>
      <c r="BH168" s="133"/>
      <c r="BI168" s="133"/>
      <c r="BJ168" s="133"/>
      <c r="BK168" s="133"/>
      <c r="BL168" s="133"/>
      <c r="BM168" s="133"/>
      <c r="BN168" s="133"/>
      <c r="BO168" s="133"/>
      <c r="BP168" s="133"/>
      <c r="BQ168" s="133"/>
      <c r="BR168" s="133"/>
      <c r="BS168" s="133"/>
      <c r="BT168" s="133"/>
      <c r="BU168" s="133"/>
      <c r="BV168" s="133"/>
      <c r="BW168" s="133"/>
      <c r="BX168" s="133"/>
      <c r="BY168" s="133"/>
      <c r="BZ168" s="133"/>
      <c r="CA168" s="133"/>
      <c r="CB168" s="133"/>
      <c r="CC168" s="133"/>
      <c r="CD168" s="133"/>
      <c r="CE168" s="133"/>
      <c r="CF168" s="133"/>
      <c r="CG168" s="133"/>
      <c r="CH168" s="133"/>
      <c r="CI168" s="133"/>
      <c r="CJ168" s="133"/>
      <c r="CK168" s="133"/>
      <c r="CL168" s="133"/>
      <c r="CM168" s="133"/>
      <c r="CN168" s="133"/>
      <c r="CO168" s="133"/>
      <c r="CP168" s="133"/>
      <c r="CQ168" s="133"/>
      <c r="CR168" s="133"/>
      <c r="CS168" s="133"/>
      <c r="CT168" s="133"/>
      <c r="CU168" s="133"/>
      <c r="CV168" s="133"/>
      <c r="CW168" s="133"/>
      <c r="CX168" s="133"/>
      <c r="CY168" s="133"/>
      <c r="CZ168" s="133"/>
      <c r="DA168" s="133"/>
      <c r="DB168" s="133"/>
      <c r="DC168" s="133"/>
      <c r="DD168" s="133"/>
      <c r="DE168" s="133"/>
      <c r="DF168" s="133"/>
      <c r="DG168" s="133"/>
      <c r="DH168" s="133"/>
      <c r="DI168" s="133"/>
      <c r="DJ168" s="133"/>
      <c r="DK168" s="133"/>
      <c r="DL168" s="133"/>
      <c r="DM168" s="133"/>
      <c r="DN168" s="133"/>
      <c r="DO168" s="133"/>
      <c r="DP168" s="133"/>
      <c r="DQ168" s="133"/>
      <c r="DR168" s="133"/>
      <c r="DS168" s="133"/>
      <c r="DT168" s="133"/>
      <c r="DU168" s="133"/>
      <c r="DV168" s="133"/>
      <c r="DW168" s="133"/>
      <c r="DX168" s="133"/>
      <c r="DY168" s="133"/>
      <c r="DZ168" s="133"/>
      <c r="EA168" s="133"/>
      <c r="EB168" s="133"/>
      <c r="EC168" s="133"/>
      <c r="ED168" s="133"/>
      <c r="EE168" s="133"/>
      <c r="EF168" s="133"/>
      <c r="EG168" s="133"/>
      <c r="EH168" s="133"/>
      <c r="EI168" s="133"/>
      <c r="EJ168" s="133"/>
      <c r="EK168" s="133"/>
      <c r="EL168" s="133"/>
      <c r="EM168" s="133"/>
      <c r="EN168" s="133"/>
      <c r="EO168" s="133"/>
      <c r="EP168" s="133"/>
      <c r="EQ168" s="133"/>
      <c r="ER168" s="133"/>
      <c r="ES168" s="133"/>
      <c r="ET168" s="133"/>
      <c r="EU168" s="133"/>
      <c r="EV168" s="133"/>
      <c r="EW168" s="133"/>
      <c r="EX168" s="133"/>
      <c r="EY168" s="133"/>
      <c r="EZ168" s="133"/>
      <c r="FA168" s="133"/>
      <c r="FB168" s="133"/>
      <c r="FC168" s="133"/>
      <c r="FD168" s="133"/>
      <c r="FE168" s="133"/>
      <c r="FF168" s="133"/>
      <c r="FG168" s="133"/>
      <c r="FH168" s="133"/>
      <c r="FI168" s="133"/>
      <c r="FJ168" s="133"/>
      <c r="FK168" s="133"/>
      <c r="FL168" s="133"/>
      <c r="FM168" s="133"/>
      <c r="FN168" s="133"/>
      <c r="FO168" s="133"/>
      <c r="FP168" s="133"/>
      <c r="FQ168" s="133"/>
      <c r="FR168" s="133"/>
      <c r="FS168" s="133"/>
      <c r="FT168" s="133"/>
      <c r="FU168" s="133"/>
      <c r="FV168" s="133"/>
      <c r="FW168" s="133"/>
      <c r="FX168" s="133"/>
      <c r="FY168" s="133"/>
      <c r="FZ168" s="133"/>
      <c r="GA168" s="133"/>
      <c r="GB168" s="133"/>
      <c r="GC168" s="133"/>
      <c r="GD168" s="133"/>
      <c r="GE168" s="133"/>
      <c r="GF168" s="133"/>
      <c r="GG168" s="133"/>
      <c r="GH168" s="133"/>
      <c r="GI168" s="133"/>
      <c r="GJ168" s="133"/>
      <c r="GK168" s="133"/>
      <c r="GL168" s="133"/>
      <c r="GM168" s="133"/>
      <c r="GN168" s="133"/>
      <c r="GO168" s="133"/>
      <c r="GP168" s="133"/>
      <c r="GQ168" s="133"/>
      <c r="GR168" s="133"/>
      <c r="GS168" s="133"/>
      <c r="GT168" s="133"/>
      <c r="GU168" s="133"/>
      <c r="GV168" s="133"/>
      <c r="GW168" s="133"/>
      <c r="GX168" s="133"/>
      <c r="GY168" s="133"/>
      <c r="GZ168" s="133"/>
      <c r="HA168" s="133"/>
      <c r="HB168" s="133"/>
      <c r="HC168" s="133"/>
      <c r="HD168" s="133"/>
      <c r="HE168" s="133"/>
      <c r="HF168" s="133"/>
      <c r="HG168" s="133"/>
      <c r="HH168" s="133"/>
      <c r="HI168" s="133"/>
      <c r="HJ168" s="133"/>
      <c r="HK168" s="133"/>
      <c r="HL168" s="133"/>
      <c r="HM168" s="133"/>
      <c r="HN168" s="133"/>
      <c r="HO168" s="133"/>
      <c r="HP168" s="133"/>
      <c r="HQ168" s="133"/>
      <c r="HR168" s="133"/>
      <c r="HS168" s="133"/>
      <c r="HT168" s="133"/>
      <c r="HU168" s="133"/>
      <c r="HV168" s="133"/>
      <c r="HW168" s="133"/>
      <c r="HX168" s="133"/>
      <c r="HY168" s="133"/>
      <c r="HZ168" s="133"/>
      <c r="IA168" s="133"/>
      <c r="IB168" s="133"/>
      <c r="IC168" s="133"/>
      <c r="ID168" s="133"/>
      <c r="IE168" s="133"/>
      <c r="IF168" s="133"/>
      <c r="IG168" s="133"/>
      <c r="IH168" s="133"/>
      <c r="II168" s="133"/>
      <c r="IJ168" s="133"/>
      <c r="IK168" s="133"/>
      <c r="IL168" s="133"/>
      <c r="IM168" s="133"/>
      <c r="IN168" s="133"/>
      <c r="IO168" s="133"/>
      <c r="IP168" s="133"/>
      <c r="IQ168" s="133"/>
      <c r="IR168" s="133"/>
      <c r="IS168" s="133"/>
      <c r="IT168" s="133"/>
      <c r="IU168" s="133"/>
      <c r="IV168" s="133"/>
      <c r="IW168" s="133"/>
      <c r="IX168" s="133"/>
      <c r="IY168" s="133"/>
      <c r="IZ168" s="133"/>
    </row>
    <row r="169" spans="1:260" s="134" customFormat="1" ht="20.100000000000001" hidden="1" customHeight="1">
      <c r="A169" s="132" t="s">
        <v>655</v>
      </c>
      <c r="B169" s="109" t="s">
        <v>656</v>
      </c>
      <c r="C169" s="124"/>
      <c r="D169" s="109"/>
      <c r="E169" s="119"/>
      <c r="F169" s="110">
        <f>F162+F166+F168</f>
        <v>5088940</v>
      </c>
      <c r="G169" s="119"/>
      <c r="H169" s="110">
        <f>H162+H166+H168</f>
        <v>365126</v>
      </c>
      <c r="I169" s="119"/>
      <c r="J169" s="110">
        <f>J162+J166+J168</f>
        <v>140616</v>
      </c>
      <c r="K169" s="28"/>
      <c r="L169" s="110">
        <f>+INT(H169+J169+F169)</f>
        <v>5594682</v>
      </c>
      <c r="M169" s="110"/>
      <c r="N169" s="381"/>
      <c r="O169" s="65"/>
      <c r="P169" s="54"/>
      <c r="Q169" s="53"/>
      <c r="R169" s="133"/>
      <c r="S169" s="133"/>
      <c r="T169" s="133"/>
      <c r="U169" s="133"/>
      <c r="V169" s="133"/>
      <c r="W169" s="133"/>
      <c r="X169" s="133"/>
      <c r="Y169" s="133"/>
      <c r="Z169" s="133"/>
      <c r="AA169" s="133"/>
      <c r="AB169" s="133"/>
      <c r="AC169" s="133"/>
      <c r="AD169" s="133"/>
      <c r="AE169" s="133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/>
      <c r="AT169" s="133"/>
      <c r="AU169" s="133"/>
      <c r="AV169" s="133"/>
      <c r="AW169" s="133"/>
      <c r="AX169" s="133"/>
      <c r="AY169" s="133"/>
      <c r="AZ169" s="133"/>
      <c r="BA169" s="133"/>
      <c r="BB169" s="133"/>
      <c r="BC169" s="133"/>
      <c r="BD169" s="133"/>
      <c r="BE169" s="133"/>
      <c r="BF169" s="133"/>
      <c r="BG169" s="133"/>
      <c r="BH169" s="133"/>
      <c r="BI169" s="133"/>
      <c r="BJ169" s="133"/>
      <c r="BK169" s="133"/>
      <c r="BL169" s="133"/>
      <c r="BM169" s="133"/>
      <c r="BN169" s="133"/>
      <c r="BO169" s="133"/>
      <c r="BP169" s="133"/>
      <c r="BQ169" s="133"/>
      <c r="BR169" s="133"/>
      <c r="BS169" s="133"/>
      <c r="BT169" s="133"/>
      <c r="BU169" s="133"/>
      <c r="BV169" s="133"/>
      <c r="BW169" s="133"/>
      <c r="BX169" s="133"/>
      <c r="BY169" s="133"/>
      <c r="BZ169" s="133"/>
      <c r="CA169" s="133"/>
      <c r="CB169" s="133"/>
      <c r="CC169" s="133"/>
      <c r="CD169" s="133"/>
      <c r="CE169" s="133"/>
      <c r="CF169" s="133"/>
      <c r="CG169" s="133"/>
      <c r="CH169" s="133"/>
      <c r="CI169" s="133"/>
      <c r="CJ169" s="133"/>
      <c r="CK169" s="133"/>
      <c r="CL169" s="133"/>
      <c r="CM169" s="133"/>
      <c r="CN169" s="133"/>
      <c r="CO169" s="133"/>
      <c r="CP169" s="133"/>
      <c r="CQ169" s="133"/>
      <c r="CR169" s="133"/>
      <c r="CS169" s="133"/>
      <c r="CT169" s="133"/>
      <c r="CU169" s="133"/>
      <c r="CV169" s="133"/>
      <c r="CW169" s="133"/>
      <c r="CX169" s="133"/>
      <c r="CY169" s="133"/>
      <c r="CZ169" s="133"/>
      <c r="DA169" s="133"/>
      <c r="DB169" s="133"/>
      <c r="DC169" s="133"/>
      <c r="DD169" s="133"/>
      <c r="DE169" s="133"/>
      <c r="DF169" s="133"/>
      <c r="DG169" s="133"/>
      <c r="DH169" s="133"/>
      <c r="DI169" s="133"/>
      <c r="DJ169" s="133"/>
      <c r="DK169" s="133"/>
      <c r="DL169" s="133"/>
      <c r="DM169" s="133"/>
      <c r="DN169" s="133"/>
      <c r="DO169" s="133"/>
      <c r="DP169" s="133"/>
      <c r="DQ169" s="133"/>
      <c r="DR169" s="133"/>
      <c r="DS169" s="133"/>
      <c r="DT169" s="133"/>
      <c r="DU169" s="133"/>
      <c r="DV169" s="133"/>
      <c r="DW169" s="133"/>
      <c r="DX169" s="133"/>
      <c r="DY169" s="133"/>
      <c r="DZ169" s="133"/>
      <c r="EA169" s="133"/>
      <c r="EB169" s="133"/>
      <c r="EC169" s="133"/>
      <c r="ED169" s="133"/>
      <c r="EE169" s="133"/>
      <c r="EF169" s="133"/>
      <c r="EG169" s="133"/>
      <c r="EH169" s="133"/>
      <c r="EI169" s="133"/>
      <c r="EJ169" s="133"/>
      <c r="EK169" s="133"/>
      <c r="EL169" s="133"/>
      <c r="EM169" s="133"/>
      <c r="EN169" s="133"/>
      <c r="EO169" s="133"/>
      <c r="EP169" s="133"/>
      <c r="EQ169" s="133"/>
      <c r="ER169" s="133"/>
      <c r="ES169" s="133"/>
      <c r="ET169" s="133"/>
      <c r="EU169" s="133"/>
      <c r="EV169" s="133"/>
      <c r="EW169" s="133"/>
      <c r="EX169" s="133"/>
      <c r="EY169" s="133"/>
      <c r="EZ169" s="133"/>
      <c r="FA169" s="133"/>
      <c r="FB169" s="133"/>
      <c r="FC169" s="133"/>
      <c r="FD169" s="133"/>
      <c r="FE169" s="133"/>
      <c r="FF169" s="133"/>
      <c r="FG169" s="133"/>
      <c r="FH169" s="133"/>
      <c r="FI169" s="133"/>
      <c r="FJ169" s="133"/>
      <c r="FK169" s="133"/>
      <c r="FL169" s="133"/>
      <c r="FM169" s="133"/>
      <c r="FN169" s="133"/>
      <c r="FO169" s="133"/>
      <c r="FP169" s="133"/>
      <c r="FQ169" s="133"/>
      <c r="FR169" s="133"/>
      <c r="FS169" s="133"/>
      <c r="FT169" s="133"/>
      <c r="FU169" s="133"/>
      <c r="FV169" s="133"/>
      <c r="FW169" s="133"/>
      <c r="FX169" s="133"/>
      <c r="FY169" s="133"/>
      <c r="FZ169" s="133"/>
      <c r="GA169" s="133"/>
      <c r="GB169" s="133"/>
      <c r="GC169" s="133"/>
      <c r="GD169" s="133"/>
      <c r="GE169" s="133"/>
      <c r="GF169" s="133"/>
      <c r="GG169" s="133"/>
      <c r="GH169" s="133"/>
      <c r="GI169" s="133"/>
      <c r="GJ169" s="133"/>
      <c r="GK169" s="133"/>
      <c r="GL169" s="133"/>
      <c r="GM169" s="133"/>
      <c r="GN169" s="133"/>
      <c r="GO169" s="133"/>
      <c r="GP169" s="133"/>
      <c r="GQ169" s="133"/>
      <c r="GR169" s="133"/>
      <c r="GS169" s="133"/>
      <c r="GT169" s="133"/>
      <c r="GU169" s="133"/>
      <c r="GV169" s="133"/>
      <c r="GW169" s="133"/>
      <c r="GX169" s="133"/>
      <c r="GY169" s="133"/>
      <c r="GZ169" s="133"/>
      <c r="HA169" s="133"/>
      <c r="HB169" s="133"/>
      <c r="HC169" s="133"/>
      <c r="HD169" s="133"/>
      <c r="HE169" s="133"/>
      <c r="HF169" s="133"/>
      <c r="HG169" s="133"/>
      <c r="HH169" s="133"/>
      <c r="HI169" s="133"/>
      <c r="HJ169" s="133"/>
      <c r="HK169" s="133"/>
      <c r="HL169" s="133"/>
      <c r="HM169" s="133"/>
      <c r="HN169" s="133"/>
      <c r="HO169" s="133"/>
      <c r="HP169" s="133"/>
      <c r="HQ169" s="133"/>
      <c r="HR169" s="133"/>
      <c r="HS169" s="133"/>
      <c r="HT169" s="133"/>
      <c r="HU169" s="133"/>
      <c r="HV169" s="133"/>
      <c r="HW169" s="133"/>
      <c r="HX169" s="133"/>
      <c r="HY169" s="133"/>
      <c r="HZ169" s="133"/>
      <c r="IA169" s="133"/>
      <c r="IB169" s="133"/>
      <c r="IC169" s="133"/>
      <c r="ID169" s="133"/>
      <c r="IE169" s="133"/>
      <c r="IF169" s="133"/>
      <c r="IG169" s="133"/>
      <c r="IH169" s="133"/>
      <c r="II169" s="133"/>
      <c r="IJ169" s="133"/>
      <c r="IK169" s="133"/>
      <c r="IL169" s="133"/>
      <c r="IM169" s="133"/>
      <c r="IN169" s="133"/>
      <c r="IO169" s="133"/>
      <c r="IP169" s="133"/>
      <c r="IQ169" s="133"/>
      <c r="IR169" s="133"/>
      <c r="IS169" s="133"/>
      <c r="IT169" s="133"/>
      <c r="IU169" s="133"/>
      <c r="IV169" s="133"/>
      <c r="IW169" s="133"/>
      <c r="IX169" s="133"/>
      <c r="IY169" s="133"/>
      <c r="IZ169" s="133"/>
    </row>
    <row r="170" spans="1:260" s="134" customFormat="1" ht="20.100000000000001" hidden="1" customHeight="1">
      <c r="A170" s="132"/>
      <c r="B170" s="109"/>
      <c r="C170" s="124"/>
      <c r="D170" s="109"/>
      <c r="E170" s="119"/>
      <c r="F170" s="110"/>
      <c r="G170" s="119"/>
      <c r="H170" s="110"/>
      <c r="I170" s="119"/>
      <c r="J170" s="110"/>
      <c r="K170" s="28"/>
      <c r="L170" s="110"/>
      <c r="M170" s="110"/>
      <c r="N170" s="381"/>
      <c r="O170" s="65"/>
      <c r="P170" s="54"/>
      <c r="Q170" s="5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/>
      <c r="AT170" s="133"/>
      <c r="AU170" s="133"/>
      <c r="AV170" s="133"/>
      <c r="AW170" s="133"/>
      <c r="AX170" s="133"/>
      <c r="AY170" s="133"/>
      <c r="AZ170" s="133"/>
      <c r="BA170" s="133"/>
      <c r="BB170" s="133"/>
      <c r="BC170" s="133"/>
      <c r="BD170" s="133"/>
      <c r="BE170" s="133"/>
      <c r="BF170" s="133"/>
      <c r="BG170" s="133"/>
      <c r="BH170" s="133"/>
      <c r="BI170" s="133"/>
      <c r="BJ170" s="133"/>
      <c r="BK170" s="133"/>
      <c r="BL170" s="133"/>
      <c r="BM170" s="133"/>
      <c r="BN170" s="133"/>
      <c r="BO170" s="133"/>
      <c r="BP170" s="133"/>
      <c r="BQ170" s="133"/>
      <c r="BR170" s="133"/>
      <c r="BS170" s="133"/>
      <c r="BT170" s="133"/>
      <c r="BU170" s="133"/>
      <c r="BV170" s="133"/>
      <c r="BW170" s="133"/>
      <c r="BX170" s="133"/>
      <c r="BY170" s="133"/>
      <c r="BZ170" s="133"/>
      <c r="CA170" s="133"/>
      <c r="CB170" s="133"/>
      <c r="CC170" s="133"/>
      <c r="CD170" s="133"/>
      <c r="CE170" s="133"/>
      <c r="CF170" s="133"/>
      <c r="CG170" s="133"/>
      <c r="CH170" s="133"/>
      <c r="CI170" s="133"/>
      <c r="CJ170" s="133"/>
      <c r="CK170" s="133"/>
      <c r="CL170" s="133"/>
      <c r="CM170" s="133"/>
      <c r="CN170" s="133"/>
      <c r="CO170" s="133"/>
      <c r="CP170" s="133"/>
      <c r="CQ170" s="133"/>
      <c r="CR170" s="133"/>
      <c r="CS170" s="133"/>
      <c r="CT170" s="133"/>
      <c r="CU170" s="133"/>
      <c r="CV170" s="133"/>
      <c r="CW170" s="133"/>
      <c r="CX170" s="133"/>
      <c r="CY170" s="133"/>
      <c r="CZ170" s="133"/>
      <c r="DA170" s="133"/>
      <c r="DB170" s="133"/>
      <c r="DC170" s="133"/>
      <c r="DD170" s="133"/>
      <c r="DE170" s="133"/>
      <c r="DF170" s="133"/>
      <c r="DG170" s="133"/>
      <c r="DH170" s="133"/>
      <c r="DI170" s="133"/>
      <c r="DJ170" s="133"/>
      <c r="DK170" s="133"/>
      <c r="DL170" s="133"/>
      <c r="DM170" s="133"/>
      <c r="DN170" s="133"/>
      <c r="DO170" s="133"/>
      <c r="DP170" s="133"/>
      <c r="DQ170" s="133"/>
      <c r="DR170" s="133"/>
      <c r="DS170" s="133"/>
      <c r="DT170" s="133"/>
      <c r="DU170" s="133"/>
      <c r="DV170" s="133"/>
      <c r="DW170" s="133"/>
      <c r="DX170" s="133"/>
      <c r="DY170" s="133"/>
      <c r="DZ170" s="133"/>
      <c r="EA170" s="133"/>
      <c r="EB170" s="133"/>
      <c r="EC170" s="133"/>
      <c r="ED170" s="133"/>
      <c r="EE170" s="133"/>
      <c r="EF170" s="133"/>
      <c r="EG170" s="133"/>
      <c r="EH170" s="133"/>
      <c r="EI170" s="133"/>
      <c r="EJ170" s="133"/>
      <c r="EK170" s="133"/>
      <c r="EL170" s="133"/>
      <c r="EM170" s="133"/>
      <c r="EN170" s="133"/>
      <c r="EO170" s="133"/>
      <c r="EP170" s="133"/>
      <c r="EQ170" s="133"/>
      <c r="ER170" s="133"/>
      <c r="ES170" s="133"/>
      <c r="ET170" s="133"/>
      <c r="EU170" s="133"/>
      <c r="EV170" s="133"/>
      <c r="EW170" s="133"/>
      <c r="EX170" s="133"/>
      <c r="EY170" s="133"/>
      <c r="EZ170" s="133"/>
      <c r="FA170" s="133"/>
      <c r="FB170" s="133"/>
      <c r="FC170" s="133"/>
      <c r="FD170" s="133"/>
      <c r="FE170" s="133"/>
      <c r="FF170" s="133"/>
      <c r="FG170" s="133"/>
      <c r="FH170" s="133"/>
      <c r="FI170" s="133"/>
      <c r="FJ170" s="133"/>
      <c r="FK170" s="133"/>
      <c r="FL170" s="133"/>
      <c r="FM170" s="133"/>
      <c r="FN170" s="133"/>
      <c r="FO170" s="133"/>
      <c r="FP170" s="133"/>
      <c r="FQ170" s="133"/>
      <c r="FR170" s="133"/>
      <c r="FS170" s="133"/>
      <c r="FT170" s="133"/>
      <c r="FU170" s="133"/>
      <c r="FV170" s="133"/>
      <c r="FW170" s="133"/>
      <c r="FX170" s="133"/>
      <c r="FY170" s="133"/>
      <c r="FZ170" s="133"/>
      <c r="GA170" s="133"/>
      <c r="GB170" s="133"/>
      <c r="GC170" s="133"/>
      <c r="GD170" s="133"/>
      <c r="GE170" s="133"/>
      <c r="GF170" s="133"/>
      <c r="GG170" s="133"/>
      <c r="GH170" s="133"/>
      <c r="GI170" s="133"/>
      <c r="GJ170" s="133"/>
      <c r="GK170" s="133"/>
      <c r="GL170" s="133"/>
      <c r="GM170" s="133"/>
      <c r="GN170" s="133"/>
      <c r="GO170" s="133"/>
      <c r="GP170" s="133"/>
      <c r="GQ170" s="133"/>
      <c r="GR170" s="133"/>
      <c r="GS170" s="133"/>
      <c r="GT170" s="133"/>
      <c r="GU170" s="133"/>
      <c r="GV170" s="133"/>
      <c r="GW170" s="133"/>
      <c r="GX170" s="133"/>
      <c r="GY170" s="133"/>
      <c r="GZ170" s="133"/>
      <c r="HA170" s="133"/>
      <c r="HB170" s="133"/>
      <c r="HC170" s="133"/>
      <c r="HD170" s="133"/>
      <c r="HE170" s="133"/>
      <c r="HF170" s="133"/>
      <c r="HG170" s="133"/>
      <c r="HH170" s="133"/>
      <c r="HI170" s="133"/>
      <c r="HJ170" s="133"/>
      <c r="HK170" s="133"/>
      <c r="HL170" s="133"/>
      <c r="HM170" s="133"/>
      <c r="HN170" s="133"/>
      <c r="HO170" s="133"/>
      <c r="HP170" s="133"/>
      <c r="HQ170" s="133"/>
      <c r="HR170" s="133"/>
      <c r="HS170" s="133"/>
      <c r="HT170" s="133"/>
      <c r="HU170" s="133"/>
      <c r="HV170" s="133"/>
      <c r="HW170" s="133"/>
      <c r="HX170" s="133"/>
      <c r="HY170" s="133"/>
      <c r="HZ170" s="133"/>
      <c r="IA170" s="133"/>
      <c r="IB170" s="133"/>
      <c r="IC170" s="133"/>
      <c r="ID170" s="133"/>
      <c r="IE170" s="133"/>
      <c r="IF170" s="133"/>
      <c r="IG170" s="133"/>
      <c r="IH170" s="133"/>
      <c r="II170" s="133"/>
      <c r="IJ170" s="133"/>
      <c r="IK170" s="133"/>
      <c r="IL170" s="133"/>
      <c r="IM170" s="133"/>
      <c r="IN170" s="133"/>
      <c r="IO170" s="133"/>
      <c r="IP170" s="133"/>
      <c r="IQ170" s="133"/>
      <c r="IR170" s="133"/>
      <c r="IS170" s="133"/>
      <c r="IT170" s="133"/>
      <c r="IU170" s="133"/>
      <c r="IV170" s="133"/>
      <c r="IW170" s="133"/>
      <c r="IX170" s="133"/>
      <c r="IY170" s="133"/>
      <c r="IZ170" s="133"/>
    </row>
    <row r="171" spans="1:260" s="134" customFormat="1" ht="20.100000000000001" hidden="1" customHeight="1">
      <c r="A171" s="132"/>
      <c r="B171" s="109"/>
      <c r="C171" s="124"/>
      <c r="D171" s="109"/>
      <c r="E171" s="119"/>
      <c r="F171" s="110"/>
      <c r="G171" s="119"/>
      <c r="H171" s="110"/>
      <c r="I171" s="119"/>
      <c r="J171" s="110"/>
      <c r="K171" s="28"/>
      <c r="L171" s="110"/>
      <c r="M171" s="110"/>
      <c r="N171" s="381"/>
      <c r="O171" s="65"/>
      <c r="P171" s="54"/>
      <c r="Q171" s="53"/>
      <c r="R171" s="133"/>
      <c r="S171" s="133"/>
      <c r="T171" s="133"/>
      <c r="U171" s="133"/>
      <c r="V171" s="133"/>
      <c r="W171" s="133"/>
      <c r="X171" s="133"/>
      <c r="Y171" s="133"/>
      <c r="Z171" s="133"/>
      <c r="AA171" s="133"/>
      <c r="AB171" s="133"/>
      <c r="AC171" s="133"/>
      <c r="AD171" s="133"/>
      <c r="AE171" s="133"/>
      <c r="AF171" s="133"/>
      <c r="AG171" s="133"/>
      <c r="AH171" s="133"/>
      <c r="AI171" s="133"/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/>
      <c r="AW171" s="133"/>
      <c r="AX171" s="133"/>
      <c r="AY171" s="133"/>
      <c r="AZ171" s="133"/>
      <c r="BA171" s="133"/>
      <c r="BB171" s="133"/>
      <c r="BC171" s="133"/>
      <c r="BD171" s="133"/>
      <c r="BE171" s="133"/>
      <c r="BF171" s="133"/>
      <c r="BG171" s="133"/>
      <c r="BH171" s="133"/>
      <c r="BI171" s="133"/>
      <c r="BJ171" s="133"/>
      <c r="BK171" s="133"/>
      <c r="BL171" s="133"/>
      <c r="BM171" s="133"/>
      <c r="BN171" s="133"/>
      <c r="BO171" s="133"/>
      <c r="BP171" s="133"/>
      <c r="BQ171" s="133"/>
      <c r="BR171" s="133"/>
      <c r="BS171" s="133"/>
      <c r="BT171" s="133"/>
      <c r="BU171" s="133"/>
      <c r="BV171" s="133"/>
      <c r="BW171" s="133"/>
      <c r="BX171" s="133"/>
      <c r="BY171" s="133"/>
      <c r="BZ171" s="133"/>
      <c r="CA171" s="133"/>
      <c r="CB171" s="133"/>
      <c r="CC171" s="133"/>
      <c r="CD171" s="133"/>
      <c r="CE171" s="133"/>
      <c r="CF171" s="133"/>
      <c r="CG171" s="133"/>
      <c r="CH171" s="133"/>
      <c r="CI171" s="133"/>
      <c r="CJ171" s="133"/>
      <c r="CK171" s="133"/>
      <c r="CL171" s="133"/>
      <c r="CM171" s="133"/>
      <c r="CN171" s="133"/>
      <c r="CO171" s="133"/>
      <c r="CP171" s="133"/>
      <c r="CQ171" s="133"/>
      <c r="CR171" s="133"/>
      <c r="CS171" s="133"/>
      <c r="CT171" s="133"/>
      <c r="CU171" s="133"/>
      <c r="CV171" s="133"/>
      <c r="CW171" s="133"/>
      <c r="CX171" s="133"/>
      <c r="CY171" s="133"/>
      <c r="CZ171" s="133"/>
      <c r="DA171" s="133"/>
      <c r="DB171" s="133"/>
      <c r="DC171" s="133"/>
      <c r="DD171" s="133"/>
      <c r="DE171" s="133"/>
      <c r="DF171" s="133"/>
      <c r="DG171" s="133"/>
      <c r="DH171" s="133"/>
      <c r="DI171" s="133"/>
      <c r="DJ171" s="133"/>
      <c r="DK171" s="133"/>
      <c r="DL171" s="133"/>
      <c r="DM171" s="133"/>
      <c r="DN171" s="133"/>
      <c r="DO171" s="133"/>
      <c r="DP171" s="133"/>
      <c r="DQ171" s="133"/>
      <c r="DR171" s="133"/>
      <c r="DS171" s="133"/>
      <c r="DT171" s="133"/>
      <c r="DU171" s="133"/>
      <c r="DV171" s="133"/>
      <c r="DW171" s="133"/>
      <c r="DX171" s="133"/>
      <c r="DY171" s="133"/>
      <c r="DZ171" s="133"/>
      <c r="EA171" s="133"/>
      <c r="EB171" s="133"/>
      <c r="EC171" s="133"/>
      <c r="ED171" s="133"/>
      <c r="EE171" s="133"/>
      <c r="EF171" s="133"/>
      <c r="EG171" s="133"/>
      <c r="EH171" s="133"/>
      <c r="EI171" s="133"/>
      <c r="EJ171" s="133"/>
      <c r="EK171" s="133"/>
      <c r="EL171" s="133"/>
      <c r="EM171" s="133"/>
      <c r="EN171" s="133"/>
      <c r="EO171" s="133"/>
      <c r="EP171" s="133"/>
      <c r="EQ171" s="133"/>
      <c r="ER171" s="133"/>
      <c r="ES171" s="133"/>
      <c r="ET171" s="133"/>
      <c r="EU171" s="133"/>
      <c r="EV171" s="133"/>
      <c r="EW171" s="133"/>
      <c r="EX171" s="133"/>
      <c r="EY171" s="133"/>
      <c r="EZ171" s="133"/>
      <c r="FA171" s="133"/>
      <c r="FB171" s="133"/>
      <c r="FC171" s="133"/>
      <c r="FD171" s="133"/>
      <c r="FE171" s="133"/>
      <c r="FF171" s="133"/>
      <c r="FG171" s="133"/>
      <c r="FH171" s="133"/>
      <c r="FI171" s="133"/>
      <c r="FJ171" s="133"/>
      <c r="FK171" s="133"/>
      <c r="FL171" s="133"/>
      <c r="FM171" s="133"/>
      <c r="FN171" s="133"/>
      <c r="FO171" s="133"/>
      <c r="FP171" s="133"/>
      <c r="FQ171" s="133"/>
      <c r="FR171" s="133"/>
      <c r="FS171" s="133"/>
      <c r="FT171" s="133"/>
      <c r="FU171" s="133"/>
      <c r="FV171" s="133"/>
      <c r="FW171" s="133"/>
      <c r="FX171" s="133"/>
      <c r="FY171" s="133"/>
      <c r="FZ171" s="133"/>
      <c r="GA171" s="133"/>
      <c r="GB171" s="133"/>
      <c r="GC171" s="133"/>
      <c r="GD171" s="133"/>
      <c r="GE171" s="133"/>
      <c r="GF171" s="133"/>
      <c r="GG171" s="133"/>
      <c r="GH171" s="133"/>
      <c r="GI171" s="133"/>
      <c r="GJ171" s="133"/>
      <c r="GK171" s="133"/>
      <c r="GL171" s="133"/>
      <c r="GM171" s="133"/>
      <c r="GN171" s="133"/>
      <c r="GO171" s="133"/>
      <c r="GP171" s="133"/>
      <c r="GQ171" s="133"/>
      <c r="GR171" s="133"/>
      <c r="GS171" s="133"/>
      <c r="GT171" s="133"/>
      <c r="GU171" s="133"/>
      <c r="GV171" s="133"/>
      <c r="GW171" s="133"/>
      <c r="GX171" s="133"/>
      <c r="GY171" s="133"/>
      <c r="GZ171" s="133"/>
      <c r="HA171" s="133"/>
      <c r="HB171" s="133"/>
      <c r="HC171" s="133"/>
      <c r="HD171" s="133"/>
      <c r="HE171" s="133"/>
      <c r="HF171" s="133"/>
      <c r="HG171" s="133"/>
      <c r="HH171" s="133"/>
      <c r="HI171" s="133"/>
      <c r="HJ171" s="133"/>
      <c r="HK171" s="133"/>
      <c r="HL171" s="133"/>
      <c r="HM171" s="133"/>
      <c r="HN171" s="133"/>
      <c r="HO171" s="133"/>
      <c r="HP171" s="133"/>
      <c r="HQ171" s="133"/>
      <c r="HR171" s="133"/>
      <c r="HS171" s="133"/>
      <c r="HT171" s="133"/>
      <c r="HU171" s="133"/>
      <c r="HV171" s="133"/>
      <c r="HW171" s="133"/>
      <c r="HX171" s="133"/>
      <c r="HY171" s="133"/>
      <c r="HZ171" s="133"/>
      <c r="IA171" s="133"/>
      <c r="IB171" s="133"/>
      <c r="IC171" s="133"/>
      <c r="ID171" s="133"/>
      <c r="IE171" s="133"/>
      <c r="IF171" s="133"/>
      <c r="IG171" s="133"/>
      <c r="IH171" s="133"/>
      <c r="II171" s="133"/>
      <c r="IJ171" s="133"/>
      <c r="IK171" s="133"/>
      <c r="IL171" s="133"/>
      <c r="IM171" s="133"/>
      <c r="IN171" s="133"/>
      <c r="IO171" s="133"/>
      <c r="IP171" s="133"/>
      <c r="IQ171" s="133"/>
      <c r="IR171" s="133"/>
      <c r="IS171" s="133"/>
      <c r="IT171" s="133"/>
      <c r="IU171" s="133"/>
      <c r="IV171" s="133"/>
      <c r="IW171" s="133"/>
      <c r="IX171" s="133"/>
      <c r="IY171" s="133"/>
      <c r="IZ171" s="133"/>
    </row>
    <row r="172" spans="1:260" s="134" customFormat="1" ht="20.100000000000001" hidden="1" customHeight="1">
      <c r="A172" s="25" t="s">
        <v>657</v>
      </c>
      <c r="B172" s="43"/>
      <c r="C172" s="43"/>
      <c r="D172" s="43"/>
      <c r="E172" s="44"/>
      <c r="F172" s="130">
        <f>F210</f>
        <v>1792840</v>
      </c>
      <c r="G172" s="130"/>
      <c r="H172" s="130">
        <f>H210</f>
        <v>5562103</v>
      </c>
      <c r="I172" s="130"/>
      <c r="J172" s="130">
        <f>J210</f>
        <v>166863</v>
      </c>
      <c r="K172" s="114"/>
      <c r="L172" s="131">
        <f>L210</f>
        <v>7521806</v>
      </c>
      <c r="M172" s="86"/>
      <c r="N172" s="375"/>
      <c r="O172" s="65"/>
      <c r="P172" s="54"/>
      <c r="Q172" s="53"/>
      <c r="R172" s="133"/>
      <c r="S172" s="133"/>
      <c r="T172" s="133"/>
      <c r="U172" s="133"/>
      <c r="V172" s="133"/>
      <c r="W172" s="133"/>
      <c r="X172" s="133"/>
      <c r="Y172" s="133"/>
      <c r="Z172" s="133"/>
      <c r="AA172" s="133"/>
      <c r="AB172" s="133"/>
      <c r="AC172" s="133"/>
      <c r="AD172" s="133"/>
      <c r="AE172" s="133"/>
      <c r="AF172" s="133"/>
      <c r="AG172" s="133"/>
      <c r="AH172" s="133"/>
      <c r="AI172" s="133"/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/>
      <c r="AT172" s="133"/>
      <c r="AU172" s="133"/>
      <c r="AV172" s="133"/>
      <c r="AW172" s="133"/>
      <c r="AX172" s="133"/>
      <c r="AY172" s="133"/>
      <c r="AZ172" s="133"/>
      <c r="BA172" s="133"/>
      <c r="BB172" s="133"/>
      <c r="BC172" s="133"/>
      <c r="BD172" s="133"/>
      <c r="BE172" s="133"/>
      <c r="BF172" s="133"/>
      <c r="BG172" s="133"/>
      <c r="BH172" s="133"/>
      <c r="BI172" s="133"/>
      <c r="BJ172" s="133"/>
      <c r="BK172" s="133"/>
      <c r="BL172" s="133"/>
      <c r="BM172" s="133"/>
      <c r="BN172" s="133"/>
      <c r="BO172" s="133"/>
      <c r="BP172" s="133"/>
      <c r="BQ172" s="133"/>
      <c r="BR172" s="133"/>
      <c r="BS172" s="133"/>
      <c r="BT172" s="133"/>
      <c r="BU172" s="133"/>
      <c r="BV172" s="133"/>
      <c r="BW172" s="133"/>
      <c r="BX172" s="133"/>
      <c r="BY172" s="133"/>
      <c r="BZ172" s="133"/>
      <c r="CA172" s="133"/>
      <c r="CB172" s="133"/>
      <c r="CC172" s="133"/>
      <c r="CD172" s="133"/>
      <c r="CE172" s="133"/>
      <c r="CF172" s="133"/>
      <c r="CG172" s="133"/>
      <c r="CH172" s="133"/>
      <c r="CI172" s="133"/>
      <c r="CJ172" s="133"/>
      <c r="CK172" s="133"/>
      <c r="CL172" s="133"/>
      <c r="CM172" s="133"/>
      <c r="CN172" s="133"/>
      <c r="CO172" s="133"/>
      <c r="CP172" s="133"/>
      <c r="CQ172" s="133"/>
      <c r="CR172" s="133"/>
      <c r="CS172" s="133"/>
      <c r="CT172" s="133"/>
      <c r="CU172" s="133"/>
      <c r="CV172" s="133"/>
      <c r="CW172" s="133"/>
      <c r="CX172" s="133"/>
      <c r="CY172" s="133"/>
      <c r="CZ172" s="133"/>
      <c r="DA172" s="133"/>
      <c r="DB172" s="133"/>
      <c r="DC172" s="133"/>
      <c r="DD172" s="133"/>
      <c r="DE172" s="133"/>
      <c r="DF172" s="133"/>
      <c r="DG172" s="133"/>
      <c r="DH172" s="133"/>
      <c r="DI172" s="133"/>
      <c r="DJ172" s="133"/>
      <c r="DK172" s="133"/>
      <c r="DL172" s="133"/>
      <c r="DM172" s="133"/>
      <c r="DN172" s="133"/>
      <c r="DO172" s="133"/>
      <c r="DP172" s="133"/>
      <c r="DQ172" s="133"/>
      <c r="DR172" s="133"/>
      <c r="DS172" s="133"/>
      <c r="DT172" s="133"/>
      <c r="DU172" s="133"/>
      <c r="DV172" s="133"/>
      <c r="DW172" s="133"/>
      <c r="DX172" s="133"/>
      <c r="DY172" s="133"/>
      <c r="DZ172" s="133"/>
      <c r="EA172" s="133"/>
      <c r="EB172" s="133"/>
      <c r="EC172" s="133"/>
      <c r="ED172" s="133"/>
      <c r="EE172" s="133"/>
      <c r="EF172" s="133"/>
      <c r="EG172" s="133"/>
      <c r="EH172" s="133"/>
      <c r="EI172" s="133"/>
      <c r="EJ172" s="133"/>
      <c r="EK172" s="133"/>
      <c r="EL172" s="133"/>
      <c r="EM172" s="133"/>
      <c r="EN172" s="133"/>
      <c r="EO172" s="133"/>
      <c r="EP172" s="133"/>
      <c r="EQ172" s="133"/>
      <c r="ER172" s="133"/>
      <c r="ES172" s="133"/>
      <c r="ET172" s="133"/>
      <c r="EU172" s="133"/>
      <c r="EV172" s="133"/>
      <c r="EW172" s="133"/>
      <c r="EX172" s="133"/>
      <c r="EY172" s="133"/>
      <c r="EZ172" s="133"/>
      <c r="FA172" s="133"/>
      <c r="FB172" s="133"/>
      <c r="FC172" s="133"/>
      <c r="FD172" s="133"/>
      <c r="FE172" s="133"/>
      <c r="FF172" s="133"/>
      <c r="FG172" s="133"/>
      <c r="FH172" s="133"/>
      <c r="FI172" s="133"/>
      <c r="FJ172" s="133"/>
      <c r="FK172" s="133"/>
      <c r="FL172" s="133"/>
      <c r="FM172" s="133"/>
      <c r="FN172" s="133"/>
      <c r="FO172" s="133"/>
      <c r="FP172" s="133"/>
      <c r="FQ172" s="133"/>
      <c r="FR172" s="133"/>
      <c r="FS172" s="133"/>
      <c r="FT172" s="133"/>
      <c r="FU172" s="133"/>
      <c r="FV172" s="133"/>
      <c r="FW172" s="133"/>
      <c r="FX172" s="133"/>
      <c r="FY172" s="133"/>
      <c r="FZ172" s="133"/>
      <c r="GA172" s="133"/>
      <c r="GB172" s="133"/>
      <c r="GC172" s="133"/>
      <c r="GD172" s="133"/>
      <c r="GE172" s="133"/>
      <c r="GF172" s="133"/>
      <c r="GG172" s="133"/>
      <c r="GH172" s="133"/>
      <c r="GI172" s="133"/>
      <c r="GJ172" s="133"/>
      <c r="GK172" s="133"/>
      <c r="GL172" s="133"/>
      <c r="GM172" s="133"/>
      <c r="GN172" s="133"/>
      <c r="GO172" s="133"/>
      <c r="GP172" s="133"/>
      <c r="GQ172" s="133"/>
      <c r="GR172" s="133"/>
      <c r="GS172" s="133"/>
      <c r="GT172" s="133"/>
      <c r="GU172" s="133"/>
      <c r="GV172" s="133"/>
      <c r="GW172" s="133"/>
      <c r="GX172" s="133"/>
      <c r="GY172" s="133"/>
      <c r="GZ172" s="133"/>
      <c r="HA172" s="133"/>
      <c r="HB172" s="133"/>
      <c r="HC172" s="133"/>
      <c r="HD172" s="133"/>
      <c r="HE172" s="133"/>
      <c r="HF172" s="133"/>
      <c r="HG172" s="133"/>
      <c r="HH172" s="133"/>
      <c r="HI172" s="133"/>
      <c r="HJ172" s="133"/>
      <c r="HK172" s="133"/>
      <c r="HL172" s="133"/>
      <c r="HM172" s="133"/>
      <c r="HN172" s="133"/>
      <c r="HO172" s="133"/>
      <c r="HP172" s="133"/>
      <c r="HQ172" s="133"/>
      <c r="HR172" s="133"/>
      <c r="HS172" s="133"/>
      <c r="HT172" s="133"/>
      <c r="HU172" s="133"/>
      <c r="HV172" s="133"/>
      <c r="HW172" s="133"/>
      <c r="HX172" s="133"/>
      <c r="HY172" s="133"/>
      <c r="HZ172" s="133"/>
      <c r="IA172" s="133"/>
      <c r="IB172" s="133"/>
      <c r="IC172" s="133"/>
      <c r="ID172" s="133"/>
      <c r="IE172" s="133"/>
      <c r="IF172" s="133"/>
      <c r="IG172" s="133"/>
      <c r="IH172" s="133"/>
      <c r="II172" s="133"/>
      <c r="IJ172" s="133"/>
      <c r="IK172" s="133"/>
      <c r="IL172" s="133"/>
      <c r="IM172" s="133"/>
      <c r="IN172" s="133"/>
      <c r="IO172" s="133"/>
      <c r="IP172" s="133"/>
      <c r="IQ172" s="133"/>
      <c r="IR172" s="133"/>
      <c r="IS172" s="133"/>
      <c r="IT172" s="133"/>
      <c r="IU172" s="133"/>
      <c r="IV172" s="133"/>
      <c r="IW172" s="133"/>
      <c r="IX172" s="133"/>
      <c r="IY172" s="133"/>
      <c r="IZ172" s="133"/>
    </row>
    <row r="173" spans="1:260" s="134" customFormat="1" ht="20.100000000000001" hidden="1" customHeight="1">
      <c r="A173" s="42" t="s">
        <v>658</v>
      </c>
      <c r="B173" s="27" t="s">
        <v>659</v>
      </c>
      <c r="C173" s="30">
        <v>1</v>
      </c>
      <c r="D173" s="27" t="s">
        <v>660</v>
      </c>
      <c r="E173" s="33"/>
      <c r="F173" s="33"/>
      <c r="G173" s="33">
        <v>98082</v>
      </c>
      <c r="H173" s="33">
        <f t="shared" ref="H173:H205" si="23">INT(C173*G173)</f>
        <v>98082</v>
      </c>
      <c r="I173" s="33"/>
      <c r="J173" s="33"/>
      <c r="K173" s="28">
        <f t="shared" si="14"/>
        <v>98082</v>
      </c>
      <c r="L173" s="26">
        <f t="shared" ref="L173:L209" si="24">+INT(F173+H173+J173)</f>
        <v>98082</v>
      </c>
      <c r="M173" s="53" t="s">
        <v>30</v>
      </c>
      <c r="N173" s="54"/>
      <c r="O173" s="65">
        <f t="shared" ref="O173:O206" si="25">ROUND(L173/$K$6,4)</f>
        <v>4.0000000000000002E-4</v>
      </c>
      <c r="P173" s="54"/>
      <c r="Q173" s="53"/>
      <c r="R173" s="107"/>
      <c r="S173" s="133"/>
      <c r="T173" s="133"/>
      <c r="U173" s="133"/>
      <c r="V173" s="133"/>
      <c r="W173" s="133"/>
      <c r="X173" s="133"/>
      <c r="Y173" s="133"/>
      <c r="Z173" s="133"/>
      <c r="AA173" s="133"/>
      <c r="AB173" s="133"/>
      <c r="AC173" s="133"/>
      <c r="AD173" s="133"/>
      <c r="AE173" s="133"/>
      <c r="AF173" s="133"/>
      <c r="AG173" s="133"/>
      <c r="AH173" s="133"/>
      <c r="AI173" s="133"/>
      <c r="AJ173" s="133"/>
      <c r="AK173" s="133"/>
      <c r="AL173" s="133"/>
      <c r="AM173" s="133"/>
      <c r="AN173" s="133"/>
      <c r="AO173" s="133"/>
      <c r="AP173" s="133"/>
      <c r="AQ173" s="133"/>
      <c r="AR173" s="133"/>
      <c r="AS173" s="133"/>
      <c r="AT173" s="133"/>
      <c r="AU173" s="133"/>
      <c r="AV173" s="133"/>
      <c r="AW173" s="133"/>
      <c r="AX173" s="133"/>
      <c r="AY173" s="133"/>
      <c r="AZ173" s="133"/>
      <c r="BA173" s="133"/>
      <c r="BB173" s="133"/>
      <c r="BC173" s="133"/>
      <c r="BD173" s="133"/>
      <c r="BE173" s="133"/>
      <c r="BF173" s="133"/>
      <c r="BG173" s="133"/>
      <c r="BH173" s="133"/>
      <c r="BI173" s="133"/>
      <c r="BJ173" s="133"/>
      <c r="BK173" s="133"/>
      <c r="BL173" s="133"/>
      <c r="BM173" s="133"/>
      <c r="BN173" s="133"/>
      <c r="BO173" s="133"/>
      <c r="BP173" s="133"/>
      <c r="BQ173" s="133"/>
      <c r="BR173" s="133"/>
      <c r="BS173" s="133"/>
      <c r="BT173" s="133"/>
      <c r="BU173" s="133"/>
      <c r="BV173" s="133"/>
      <c r="BW173" s="133"/>
      <c r="BX173" s="133"/>
      <c r="BY173" s="133"/>
      <c r="BZ173" s="133"/>
      <c r="CA173" s="133"/>
      <c r="CB173" s="133"/>
      <c r="CC173" s="133"/>
      <c r="CD173" s="133"/>
      <c r="CE173" s="133"/>
      <c r="CF173" s="133"/>
      <c r="CG173" s="133"/>
      <c r="CH173" s="133"/>
      <c r="CI173" s="133"/>
      <c r="CJ173" s="133"/>
      <c r="CK173" s="133"/>
      <c r="CL173" s="133"/>
      <c r="CM173" s="133"/>
      <c r="CN173" s="133"/>
      <c r="CO173" s="133"/>
      <c r="CP173" s="133"/>
      <c r="CQ173" s="133"/>
      <c r="CR173" s="133"/>
      <c r="CS173" s="133"/>
      <c r="CT173" s="133"/>
      <c r="CU173" s="133"/>
      <c r="CV173" s="133"/>
      <c r="CW173" s="133"/>
      <c r="CX173" s="133"/>
      <c r="CY173" s="133"/>
      <c r="CZ173" s="133"/>
      <c r="DA173" s="133"/>
      <c r="DB173" s="133"/>
      <c r="DC173" s="133"/>
      <c r="DD173" s="133"/>
      <c r="DE173" s="133"/>
      <c r="DF173" s="133"/>
      <c r="DG173" s="133"/>
      <c r="DH173" s="133"/>
      <c r="DI173" s="133"/>
      <c r="DJ173" s="133"/>
      <c r="DK173" s="133"/>
      <c r="DL173" s="133"/>
      <c r="DM173" s="133"/>
      <c r="DN173" s="133"/>
      <c r="DO173" s="133"/>
      <c r="DP173" s="133"/>
      <c r="DQ173" s="133"/>
      <c r="DR173" s="133"/>
      <c r="DS173" s="133"/>
      <c r="DT173" s="133"/>
      <c r="DU173" s="133"/>
      <c r="DV173" s="133"/>
      <c r="DW173" s="133"/>
      <c r="DX173" s="133"/>
      <c r="DY173" s="133"/>
      <c r="DZ173" s="133"/>
      <c r="EA173" s="133"/>
      <c r="EB173" s="133"/>
      <c r="EC173" s="133"/>
      <c r="ED173" s="133"/>
      <c r="EE173" s="133"/>
      <c r="EF173" s="133"/>
      <c r="EG173" s="133"/>
      <c r="EH173" s="133"/>
      <c r="EI173" s="133"/>
      <c r="EJ173" s="133"/>
      <c r="EK173" s="133"/>
      <c r="EL173" s="133"/>
      <c r="EM173" s="133"/>
      <c r="EN173" s="133"/>
      <c r="EO173" s="133"/>
      <c r="EP173" s="133"/>
      <c r="EQ173" s="133"/>
      <c r="ER173" s="133"/>
      <c r="ES173" s="133"/>
      <c r="ET173" s="133"/>
      <c r="EU173" s="133"/>
      <c r="EV173" s="133"/>
      <c r="EW173" s="133"/>
      <c r="EX173" s="133"/>
      <c r="EY173" s="133"/>
      <c r="EZ173" s="133"/>
      <c r="FA173" s="133"/>
      <c r="FB173" s="133"/>
      <c r="FC173" s="133"/>
      <c r="FD173" s="133"/>
      <c r="FE173" s="133"/>
      <c r="FF173" s="133"/>
      <c r="FG173" s="133"/>
      <c r="FH173" s="133"/>
      <c r="FI173" s="133"/>
      <c r="FJ173" s="133"/>
      <c r="FK173" s="133"/>
      <c r="FL173" s="133"/>
      <c r="FM173" s="133"/>
      <c r="FN173" s="133"/>
      <c r="FO173" s="133"/>
      <c r="FP173" s="133"/>
      <c r="FQ173" s="133"/>
      <c r="FR173" s="133"/>
      <c r="FS173" s="133"/>
      <c r="FT173" s="133"/>
      <c r="FU173" s="133"/>
      <c r="FV173" s="133"/>
      <c r="FW173" s="133"/>
      <c r="FX173" s="133"/>
      <c r="FY173" s="133"/>
      <c r="FZ173" s="133"/>
      <c r="GA173" s="133"/>
      <c r="GB173" s="133"/>
      <c r="GC173" s="133"/>
      <c r="GD173" s="133"/>
      <c r="GE173" s="133"/>
      <c r="GF173" s="133"/>
      <c r="GG173" s="133"/>
      <c r="GH173" s="133"/>
      <c r="GI173" s="133"/>
      <c r="GJ173" s="133"/>
      <c r="GK173" s="133"/>
      <c r="GL173" s="133"/>
      <c r="GM173" s="133"/>
      <c r="GN173" s="133"/>
      <c r="GO173" s="133"/>
      <c r="GP173" s="133"/>
      <c r="GQ173" s="133"/>
      <c r="GR173" s="133"/>
      <c r="GS173" s="133"/>
      <c r="GT173" s="133"/>
      <c r="GU173" s="133"/>
      <c r="GV173" s="133"/>
      <c r="GW173" s="133"/>
      <c r="GX173" s="133"/>
      <c r="GY173" s="133"/>
      <c r="GZ173" s="133"/>
      <c r="HA173" s="133"/>
      <c r="HB173" s="133"/>
      <c r="HC173" s="133"/>
      <c r="HD173" s="133"/>
      <c r="HE173" s="133"/>
      <c r="HF173" s="133"/>
      <c r="HG173" s="133"/>
      <c r="HH173" s="133"/>
      <c r="HI173" s="133"/>
      <c r="HJ173" s="133"/>
      <c r="HK173" s="133"/>
      <c r="HL173" s="133"/>
      <c r="HM173" s="133"/>
      <c r="HN173" s="133"/>
      <c r="HO173" s="133"/>
      <c r="HP173" s="133"/>
      <c r="HQ173" s="133"/>
      <c r="HR173" s="133"/>
      <c r="HS173" s="133"/>
      <c r="HT173" s="133"/>
      <c r="HU173" s="133"/>
      <c r="HV173" s="133"/>
      <c r="HW173" s="133"/>
      <c r="HX173" s="133"/>
      <c r="HY173" s="133"/>
      <c r="HZ173" s="133"/>
      <c r="IA173" s="133"/>
      <c r="IB173" s="133"/>
      <c r="IC173" s="133"/>
      <c r="ID173" s="133"/>
      <c r="IE173" s="133"/>
      <c r="IF173" s="133"/>
      <c r="IG173" s="133"/>
      <c r="IH173" s="133"/>
      <c r="II173" s="133"/>
      <c r="IJ173" s="133"/>
      <c r="IK173" s="133"/>
      <c r="IL173" s="133"/>
      <c r="IM173" s="133"/>
      <c r="IN173" s="133"/>
      <c r="IO173" s="133"/>
      <c r="IP173" s="133"/>
      <c r="IQ173" s="133"/>
      <c r="IR173" s="133"/>
      <c r="IS173" s="133"/>
      <c r="IT173" s="133"/>
      <c r="IU173" s="133"/>
      <c r="IV173" s="133"/>
      <c r="IW173" s="133"/>
      <c r="IX173" s="133"/>
      <c r="IY173" s="133"/>
      <c r="IZ173" s="133"/>
    </row>
    <row r="174" spans="1:260" s="111" customFormat="1" ht="20.100000000000001" hidden="1" customHeight="1">
      <c r="A174" s="42" t="s">
        <v>661</v>
      </c>
      <c r="B174" s="27" t="s">
        <v>662</v>
      </c>
      <c r="C174" s="30">
        <v>2</v>
      </c>
      <c r="D174" s="27" t="s">
        <v>523</v>
      </c>
      <c r="E174" s="33"/>
      <c r="F174" s="33"/>
      <c r="G174" s="33">
        <v>67792</v>
      </c>
      <c r="H174" s="33">
        <f t="shared" si="23"/>
        <v>135584</v>
      </c>
      <c r="I174" s="33"/>
      <c r="J174" s="33"/>
      <c r="K174" s="28">
        <f t="shared" si="14"/>
        <v>67792</v>
      </c>
      <c r="L174" s="26">
        <f t="shared" si="24"/>
        <v>135584</v>
      </c>
      <c r="M174" s="53" t="s">
        <v>30</v>
      </c>
      <c r="N174" s="54"/>
      <c r="O174" s="65">
        <f t="shared" si="25"/>
        <v>5.0000000000000001E-4</v>
      </c>
      <c r="P174" s="54"/>
      <c r="Q174" s="53"/>
      <c r="R174" s="107"/>
      <c r="S174" s="108"/>
      <c r="T174" s="108"/>
      <c r="U174" s="108"/>
      <c r="V174" s="108"/>
      <c r="W174" s="108"/>
      <c r="X174" s="108"/>
      <c r="Y174" s="108"/>
      <c r="Z174" s="108"/>
      <c r="AA174" s="108"/>
      <c r="AB174" s="108"/>
      <c r="AC174" s="108"/>
      <c r="AD174" s="108"/>
      <c r="AE174" s="108"/>
      <c r="AF174" s="108"/>
      <c r="AG174" s="108"/>
      <c r="AH174" s="108"/>
      <c r="AI174" s="108"/>
      <c r="AJ174" s="108"/>
      <c r="AK174" s="108"/>
      <c r="AL174" s="108"/>
      <c r="AM174" s="108"/>
      <c r="AN174" s="108"/>
      <c r="AO174" s="108"/>
      <c r="AP174" s="108"/>
      <c r="AQ174" s="108"/>
      <c r="AR174" s="108"/>
      <c r="AS174" s="108"/>
      <c r="AT174" s="108"/>
      <c r="AU174" s="108"/>
      <c r="AV174" s="108"/>
      <c r="AW174" s="108"/>
      <c r="AX174" s="108"/>
      <c r="AY174" s="108"/>
      <c r="AZ174" s="108"/>
      <c r="BA174" s="108"/>
      <c r="BB174" s="108"/>
      <c r="BC174" s="108"/>
      <c r="BD174" s="108"/>
      <c r="BE174" s="108"/>
      <c r="BF174" s="108"/>
      <c r="BG174" s="108"/>
      <c r="BH174" s="108"/>
      <c r="BI174" s="108"/>
      <c r="BJ174" s="108"/>
      <c r="BK174" s="108"/>
      <c r="BL174" s="108"/>
      <c r="BM174" s="108"/>
      <c r="BN174" s="108"/>
      <c r="BO174" s="108"/>
      <c r="BP174" s="108"/>
      <c r="BQ174" s="108"/>
      <c r="BR174" s="108"/>
      <c r="BS174" s="108"/>
      <c r="BT174" s="108"/>
      <c r="BU174" s="108"/>
      <c r="BV174" s="108"/>
      <c r="BW174" s="108"/>
      <c r="BX174" s="108"/>
      <c r="BY174" s="108"/>
      <c r="BZ174" s="108"/>
      <c r="CA174" s="108"/>
      <c r="CB174" s="108"/>
      <c r="CC174" s="108"/>
      <c r="CD174" s="108"/>
      <c r="CE174" s="108"/>
      <c r="CF174" s="108"/>
      <c r="CG174" s="108"/>
      <c r="CH174" s="108"/>
      <c r="CI174" s="108"/>
      <c r="CJ174" s="108"/>
      <c r="CK174" s="108"/>
      <c r="CL174" s="108"/>
      <c r="CM174" s="108"/>
      <c r="CN174" s="108"/>
      <c r="CO174" s="108"/>
      <c r="CP174" s="108"/>
      <c r="CQ174" s="108"/>
      <c r="CR174" s="108"/>
      <c r="CS174" s="108"/>
      <c r="CT174" s="108"/>
      <c r="CU174" s="108"/>
      <c r="CV174" s="108"/>
      <c r="CW174" s="108"/>
      <c r="CX174" s="108"/>
      <c r="CY174" s="108"/>
      <c r="CZ174" s="108"/>
      <c r="DA174" s="108"/>
      <c r="DB174" s="108"/>
      <c r="DC174" s="108"/>
      <c r="DD174" s="108"/>
      <c r="DE174" s="108"/>
      <c r="DF174" s="108"/>
      <c r="DG174" s="108"/>
      <c r="DH174" s="108"/>
      <c r="DI174" s="108"/>
      <c r="DJ174" s="108"/>
      <c r="DK174" s="108"/>
      <c r="DL174" s="108"/>
      <c r="DM174" s="108"/>
      <c r="DN174" s="108"/>
      <c r="DO174" s="108"/>
      <c r="DP174" s="108"/>
      <c r="DQ174" s="108"/>
      <c r="DR174" s="108"/>
      <c r="DS174" s="108"/>
      <c r="DT174" s="108"/>
      <c r="DU174" s="108"/>
      <c r="DV174" s="108"/>
      <c r="DW174" s="108"/>
      <c r="DX174" s="108"/>
      <c r="DY174" s="108"/>
      <c r="DZ174" s="108"/>
      <c r="EA174" s="108"/>
      <c r="EB174" s="108"/>
      <c r="EC174" s="108"/>
      <c r="ED174" s="108"/>
      <c r="EE174" s="108"/>
      <c r="EF174" s="108"/>
      <c r="EG174" s="108"/>
      <c r="EH174" s="108"/>
      <c r="EI174" s="108"/>
      <c r="EJ174" s="108"/>
      <c r="EK174" s="108"/>
      <c r="EL174" s="108"/>
      <c r="EM174" s="108"/>
      <c r="EN174" s="108"/>
      <c r="EO174" s="108"/>
      <c r="EP174" s="108"/>
      <c r="EQ174" s="108"/>
      <c r="ER174" s="108"/>
      <c r="ES174" s="108"/>
      <c r="ET174" s="108"/>
      <c r="EU174" s="108"/>
      <c r="EV174" s="108"/>
      <c r="EW174" s="108"/>
      <c r="EX174" s="108"/>
      <c r="EY174" s="108"/>
      <c r="EZ174" s="108"/>
      <c r="FA174" s="108"/>
      <c r="FB174" s="108"/>
      <c r="FC174" s="108"/>
      <c r="FD174" s="108"/>
      <c r="FE174" s="108"/>
      <c r="FF174" s="108"/>
      <c r="FG174" s="108"/>
      <c r="FH174" s="108"/>
      <c r="FI174" s="108"/>
      <c r="FJ174" s="108"/>
      <c r="FK174" s="108"/>
      <c r="FL174" s="108"/>
      <c r="FM174" s="108"/>
      <c r="FN174" s="108"/>
      <c r="FO174" s="108"/>
      <c r="FP174" s="108"/>
      <c r="FQ174" s="108"/>
      <c r="FR174" s="108"/>
      <c r="FS174" s="108"/>
      <c r="FT174" s="108"/>
      <c r="FU174" s="108"/>
      <c r="FV174" s="108"/>
      <c r="FW174" s="108"/>
      <c r="FX174" s="108"/>
      <c r="FY174" s="108"/>
      <c r="FZ174" s="108"/>
      <c r="GA174" s="108"/>
      <c r="GB174" s="108"/>
      <c r="GC174" s="108"/>
      <c r="GD174" s="108"/>
      <c r="GE174" s="108"/>
      <c r="GF174" s="108"/>
      <c r="GG174" s="108"/>
      <c r="GH174" s="108"/>
      <c r="GI174" s="108"/>
      <c r="GJ174" s="108"/>
      <c r="GK174" s="108"/>
      <c r="GL174" s="108"/>
      <c r="GM174" s="108"/>
      <c r="GN174" s="108"/>
      <c r="GO174" s="108"/>
      <c r="GP174" s="108"/>
      <c r="GQ174" s="108"/>
      <c r="GR174" s="108"/>
      <c r="GS174" s="108"/>
      <c r="GT174" s="108"/>
      <c r="GU174" s="108"/>
      <c r="GV174" s="108"/>
      <c r="GW174" s="108"/>
      <c r="GX174" s="108"/>
      <c r="GY174" s="108"/>
      <c r="GZ174" s="108"/>
      <c r="HA174" s="108"/>
      <c r="HB174" s="108"/>
      <c r="HC174" s="108"/>
      <c r="HD174" s="108"/>
      <c r="HE174" s="108"/>
      <c r="HF174" s="108"/>
      <c r="HG174" s="108"/>
      <c r="HH174" s="108"/>
      <c r="HI174" s="108"/>
      <c r="HJ174" s="108"/>
      <c r="HK174" s="108"/>
      <c r="HL174" s="108"/>
      <c r="HM174" s="108"/>
      <c r="HN174" s="108"/>
      <c r="HO174" s="108"/>
      <c r="HP174" s="108"/>
      <c r="HQ174" s="108"/>
      <c r="HR174" s="108"/>
      <c r="HS174" s="108"/>
      <c r="HT174" s="108"/>
      <c r="HU174" s="108"/>
      <c r="HV174" s="108"/>
      <c r="HW174" s="108"/>
      <c r="HX174" s="108"/>
      <c r="HY174" s="108"/>
      <c r="HZ174" s="108"/>
      <c r="IA174" s="108"/>
      <c r="IB174" s="108"/>
      <c r="IC174" s="108"/>
      <c r="ID174" s="108"/>
      <c r="IE174" s="108"/>
      <c r="IF174" s="108"/>
      <c r="IG174" s="108"/>
      <c r="IH174" s="108"/>
      <c r="II174" s="108"/>
      <c r="IJ174" s="108"/>
      <c r="IK174" s="108"/>
      <c r="IL174" s="108"/>
      <c r="IM174" s="108"/>
      <c r="IN174" s="108"/>
      <c r="IO174" s="108"/>
      <c r="IP174" s="108"/>
      <c r="IQ174" s="108"/>
      <c r="IR174" s="108"/>
      <c r="IS174" s="108"/>
      <c r="IT174" s="108"/>
      <c r="IU174" s="108"/>
      <c r="IV174" s="108"/>
      <c r="IW174" s="108"/>
      <c r="IX174" s="108"/>
      <c r="IY174" s="108"/>
      <c r="IZ174" s="108"/>
    </row>
    <row r="175" spans="1:260" s="111" customFormat="1" ht="20.100000000000001" hidden="1" customHeight="1">
      <c r="A175" s="42" t="s">
        <v>663</v>
      </c>
      <c r="B175" s="27" t="s">
        <v>664</v>
      </c>
      <c r="C175" s="30">
        <v>2</v>
      </c>
      <c r="D175" s="27" t="s">
        <v>520</v>
      </c>
      <c r="E175" s="33"/>
      <c r="F175" s="33"/>
      <c r="G175" s="33">
        <v>67792</v>
      </c>
      <c r="H175" s="33">
        <f t="shared" si="23"/>
        <v>135584</v>
      </c>
      <c r="I175" s="33"/>
      <c r="J175" s="33"/>
      <c r="K175" s="28">
        <f t="shared" si="14"/>
        <v>67792</v>
      </c>
      <c r="L175" s="26">
        <f t="shared" si="24"/>
        <v>135584</v>
      </c>
      <c r="M175" s="53" t="s">
        <v>30</v>
      </c>
      <c r="N175" s="54"/>
      <c r="O175" s="65">
        <f t="shared" si="25"/>
        <v>5.0000000000000001E-4</v>
      </c>
      <c r="P175" s="54"/>
      <c r="Q175" s="53"/>
      <c r="R175" s="107"/>
      <c r="S175" s="108"/>
      <c r="T175" s="108"/>
      <c r="U175" s="108"/>
      <c r="V175" s="108"/>
      <c r="W175" s="108"/>
      <c r="X175" s="108"/>
      <c r="Y175" s="108"/>
      <c r="Z175" s="108"/>
      <c r="AA175" s="108"/>
      <c r="AB175" s="108"/>
      <c r="AC175" s="108"/>
      <c r="AD175" s="108"/>
      <c r="AE175" s="108"/>
      <c r="AF175" s="108"/>
      <c r="AG175" s="108"/>
      <c r="AH175" s="108"/>
      <c r="AI175" s="108"/>
      <c r="AJ175" s="108"/>
      <c r="AK175" s="108"/>
      <c r="AL175" s="108"/>
      <c r="AM175" s="108"/>
      <c r="AN175" s="108"/>
      <c r="AO175" s="108"/>
      <c r="AP175" s="108"/>
      <c r="AQ175" s="108"/>
      <c r="AR175" s="108"/>
      <c r="AS175" s="108"/>
      <c r="AT175" s="108"/>
      <c r="AU175" s="108"/>
      <c r="AV175" s="108"/>
      <c r="AW175" s="108"/>
      <c r="AX175" s="108"/>
      <c r="AY175" s="108"/>
      <c r="AZ175" s="108"/>
      <c r="BA175" s="108"/>
      <c r="BB175" s="108"/>
      <c r="BC175" s="108"/>
      <c r="BD175" s="108"/>
      <c r="BE175" s="108"/>
      <c r="BF175" s="108"/>
      <c r="BG175" s="108"/>
      <c r="BH175" s="108"/>
      <c r="BI175" s="108"/>
      <c r="BJ175" s="108"/>
      <c r="BK175" s="108"/>
      <c r="BL175" s="108"/>
      <c r="BM175" s="108"/>
      <c r="BN175" s="108"/>
      <c r="BO175" s="108"/>
      <c r="BP175" s="108"/>
      <c r="BQ175" s="108"/>
      <c r="BR175" s="108"/>
      <c r="BS175" s="108"/>
      <c r="BT175" s="108"/>
      <c r="BU175" s="108"/>
      <c r="BV175" s="108"/>
      <c r="BW175" s="108"/>
      <c r="BX175" s="108"/>
      <c r="BY175" s="108"/>
      <c r="BZ175" s="108"/>
      <c r="CA175" s="108"/>
      <c r="CB175" s="108"/>
      <c r="CC175" s="108"/>
      <c r="CD175" s="108"/>
      <c r="CE175" s="108"/>
      <c r="CF175" s="108"/>
      <c r="CG175" s="108"/>
      <c r="CH175" s="108"/>
      <c r="CI175" s="108"/>
      <c r="CJ175" s="108"/>
      <c r="CK175" s="108"/>
      <c r="CL175" s="108"/>
      <c r="CM175" s="108"/>
      <c r="CN175" s="108"/>
      <c r="CO175" s="108"/>
      <c r="CP175" s="108"/>
      <c r="CQ175" s="108"/>
      <c r="CR175" s="108"/>
      <c r="CS175" s="108"/>
      <c r="CT175" s="108"/>
      <c r="CU175" s="108"/>
      <c r="CV175" s="108"/>
      <c r="CW175" s="108"/>
      <c r="CX175" s="108"/>
      <c r="CY175" s="108"/>
      <c r="CZ175" s="108"/>
      <c r="DA175" s="108"/>
      <c r="DB175" s="108"/>
      <c r="DC175" s="108"/>
      <c r="DD175" s="108"/>
      <c r="DE175" s="108"/>
      <c r="DF175" s="108"/>
      <c r="DG175" s="108"/>
      <c r="DH175" s="108"/>
      <c r="DI175" s="108"/>
      <c r="DJ175" s="108"/>
      <c r="DK175" s="108"/>
      <c r="DL175" s="108"/>
      <c r="DM175" s="108"/>
      <c r="DN175" s="108"/>
      <c r="DO175" s="108"/>
      <c r="DP175" s="108"/>
      <c r="DQ175" s="108"/>
      <c r="DR175" s="108"/>
      <c r="DS175" s="108"/>
      <c r="DT175" s="108"/>
      <c r="DU175" s="108"/>
      <c r="DV175" s="108"/>
      <c r="DW175" s="108"/>
      <c r="DX175" s="108"/>
      <c r="DY175" s="108"/>
      <c r="DZ175" s="108"/>
      <c r="EA175" s="108"/>
      <c r="EB175" s="108"/>
      <c r="EC175" s="108"/>
      <c r="ED175" s="108"/>
      <c r="EE175" s="108"/>
      <c r="EF175" s="108"/>
      <c r="EG175" s="108"/>
      <c r="EH175" s="108"/>
      <c r="EI175" s="108"/>
      <c r="EJ175" s="108"/>
      <c r="EK175" s="108"/>
      <c r="EL175" s="108"/>
      <c r="EM175" s="108"/>
      <c r="EN175" s="108"/>
      <c r="EO175" s="108"/>
      <c r="EP175" s="108"/>
      <c r="EQ175" s="108"/>
      <c r="ER175" s="108"/>
      <c r="ES175" s="108"/>
      <c r="ET175" s="108"/>
      <c r="EU175" s="108"/>
      <c r="EV175" s="108"/>
      <c r="EW175" s="108"/>
      <c r="EX175" s="108"/>
      <c r="EY175" s="108"/>
      <c r="EZ175" s="108"/>
      <c r="FA175" s="108"/>
      <c r="FB175" s="108"/>
      <c r="FC175" s="108"/>
      <c r="FD175" s="108"/>
      <c r="FE175" s="108"/>
      <c r="FF175" s="108"/>
      <c r="FG175" s="108"/>
      <c r="FH175" s="108"/>
      <c r="FI175" s="108"/>
      <c r="FJ175" s="108"/>
      <c r="FK175" s="108"/>
      <c r="FL175" s="108"/>
      <c r="FM175" s="108"/>
      <c r="FN175" s="108"/>
      <c r="FO175" s="108"/>
      <c r="FP175" s="108"/>
      <c r="FQ175" s="108"/>
      <c r="FR175" s="108"/>
      <c r="FS175" s="108"/>
      <c r="FT175" s="108"/>
      <c r="FU175" s="108"/>
      <c r="FV175" s="108"/>
      <c r="FW175" s="108"/>
      <c r="FX175" s="108"/>
      <c r="FY175" s="108"/>
      <c r="FZ175" s="108"/>
      <c r="GA175" s="108"/>
      <c r="GB175" s="108"/>
      <c r="GC175" s="108"/>
      <c r="GD175" s="108"/>
      <c r="GE175" s="108"/>
      <c r="GF175" s="108"/>
      <c r="GG175" s="108"/>
      <c r="GH175" s="108"/>
      <c r="GI175" s="108"/>
      <c r="GJ175" s="108"/>
      <c r="GK175" s="108"/>
      <c r="GL175" s="108"/>
      <c r="GM175" s="108"/>
      <c r="GN175" s="108"/>
      <c r="GO175" s="108"/>
      <c r="GP175" s="108"/>
      <c r="GQ175" s="108"/>
      <c r="GR175" s="108"/>
      <c r="GS175" s="108"/>
      <c r="GT175" s="108"/>
      <c r="GU175" s="108"/>
      <c r="GV175" s="108"/>
      <c r="GW175" s="108"/>
      <c r="GX175" s="108"/>
      <c r="GY175" s="108"/>
      <c r="GZ175" s="108"/>
      <c r="HA175" s="108"/>
      <c r="HB175" s="108"/>
      <c r="HC175" s="108"/>
      <c r="HD175" s="108"/>
      <c r="HE175" s="108"/>
      <c r="HF175" s="108"/>
      <c r="HG175" s="108"/>
      <c r="HH175" s="108"/>
      <c r="HI175" s="108"/>
      <c r="HJ175" s="108"/>
      <c r="HK175" s="108"/>
      <c r="HL175" s="108"/>
      <c r="HM175" s="108"/>
      <c r="HN175" s="108"/>
      <c r="HO175" s="108"/>
      <c r="HP175" s="108"/>
      <c r="HQ175" s="108"/>
      <c r="HR175" s="108"/>
      <c r="HS175" s="108"/>
      <c r="HT175" s="108"/>
      <c r="HU175" s="108"/>
      <c r="HV175" s="108"/>
      <c r="HW175" s="108"/>
      <c r="HX175" s="108"/>
      <c r="HY175" s="108"/>
      <c r="HZ175" s="108"/>
      <c r="IA175" s="108"/>
      <c r="IB175" s="108"/>
      <c r="IC175" s="108"/>
      <c r="ID175" s="108"/>
      <c r="IE175" s="108"/>
      <c r="IF175" s="108"/>
      <c r="IG175" s="108"/>
      <c r="IH175" s="108"/>
      <c r="II175" s="108"/>
      <c r="IJ175" s="108"/>
      <c r="IK175" s="108"/>
      <c r="IL175" s="108"/>
      <c r="IM175" s="108"/>
      <c r="IN175" s="108"/>
      <c r="IO175" s="108"/>
      <c r="IP175" s="108"/>
      <c r="IQ175" s="108"/>
      <c r="IR175" s="108"/>
      <c r="IS175" s="108"/>
      <c r="IT175" s="108"/>
      <c r="IU175" s="108"/>
      <c r="IV175" s="108"/>
      <c r="IW175" s="108"/>
      <c r="IX175" s="108"/>
      <c r="IY175" s="108"/>
      <c r="IZ175" s="108"/>
    </row>
    <row r="176" spans="1:260" s="111" customFormat="1" ht="20.100000000000001" hidden="1" customHeight="1">
      <c r="A176" s="42" t="s">
        <v>658</v>
      </c>
      <c r="B176" s="27" t="s">
        <v>665</v>
      </c>
      <c r="C176" s="30">
        <v>1</v>
      </c>
      <c r="D176" s="27" t="s">
        <v>447</v>
      </c>
      <c r="E176" s="33"/>
      <c r="F176" s="33"/>
      <c r="G176" s="33">
        <v>51926</v>
      </c>
      <c r="H176" s="33">
        <f t="shared" si="23"/>
        <v>51926</v>
      </c>
      <c r="I176" s="33"/>
      <c r="J176" s="33"/>
      <c r="K176" s="28">
        <f t="shared" si="14"/>
        <v>51926</v>
      </c>
      <c r="L176" s="26">
        <f t="shared" si="24"/>
        <v>51926</v>
      </c>
      <c r="M176" s="53" t="s">
        <v>30</v>
      </c>
      <c r="N176" s="54"/>
      <c r="O176" s="65">
        <f t="shared" si="25"/>
        <v>2.0000000000000001E-4</v>
      </c>
      <c r="P176" s="54"/>
      <c r="Q176" s="53"/>
      <c r="R176" s="107"/>
      <c r="S176" s="108"/>
      <c r="T176" s="108"/>
      <c r="U176" s="108"/>
      <c r="V176" s="108"/>
      <c r="W176" s="108"/>
      <c r="X176" s="108"/>
      <c r="Y176" s="108"/>
      <c r="Z176" s="108"/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8"/>
      <c r="AL176" s="108"/>
      <c r="AM176" s="108"/>
      <c r="AN176" s="108"/>
      <c r="AO176" s="108"/>
      <c r="AP176" s="108"/>
      <c r="AQ176" s="108"/>
      <c r="AR176" s="108"/>
      <c r="AS176" s="108"/>
      <c r="AT176" s="108"/>
      <c r="AU176" s="108"/>
      <c r="AV176" s="108"/>
      <c r="AW176" s="108"/>
      <c r="AX176" s="108"/>
      <c r="AY176" s="108"/>
      <c r="AZ176" s="108"/>
      <c r="BA176" s="108"/>
      <c r="BB176" s="108"/>
      <c r="BC176" s="108"/>
      <c r="BD176" s="108"/>
      <c r="BE176" s="108"/>
      <c r="BF176" s="108"/>
      <c r="BG176" s="108"/>
      <c r="BH176" s="108"/>
      <c r="BI176" s="108"/>
      <c r="BJ176" s="108"/>
      <c r="BK176" s="108"/>
      <c r="BL176" s="108"/>
      <c r="BM176" s="108"/>
      <c r="BN176" s="108"/>
      <c r="BO176" s="108"/>
      <c r="BP176" s="108"/>
      <c r="BQ176" s="108"/>
      <c r="BR176" s="108"/>
      <c r="BS176" s="108"/>
      <c r="BT176" s="108"/>
      <c r="BU176" s="108"/>
      <c r="BV176" s="108"/>
      <c r="BW176" s="108"/>
      <c r="BX176" s="108"/>
      <c r="BY176" s="108"/>
      <c r="BZ176" s="108"/>
      <c r="CA176" s="108"/>
      <c r="CB176" s="108"/>
      <c r="CC176" s="108"/>
      <c r="CD176" s="108"/>
      <c r="CE176" s="108"/>
      <c r="CF176" s="108"/>
      <c r="CG176" s="108"/>
      <c r="CH176" s="108"/>
      <c r="CI176" s="108"/>
      <c r="CJ176" s="108"/>
      <c r="CK176" s="108"/>
      <c r="CL176" s="108"/>
      <c r="CM176" s="108"/>
      <c r="CN176" s="108"/>
      <c r="CO176" s="108"/>
      <c r="CP176" s="108"/>
      <c r="CQ176" s="108"/>
      <c r="CR176" s="108"/>
      <c r="CS176" s="108"/>
      <c r="CT176" s="108"/>
      <c r="CU176" s="108"/>
      <c r="CV176" s="108"/>
      <c r="CW176" s="108"/>
      <c r="CX176" s="108"/>
      <c r="CY176" s="108"/>
      <c r="CZ176" s="108"/>
      <c r="DA176" s="108"/>
      <c r="DB176" s="108"/>
      <c r="DC176" s="108"/>
      <c r="DD176" s="108"/>
      <c r="DE176" s="108"/>
      <c r="DF176" s="108"/>
      <c r="DG176" s="108"/>
      <c r="DH176" s="108"/>
      <c r="DI176" s="108"/>
      <c r="DJ176" s="108"/>
      <c r="DK176" s="108"/>
      <c r="DL176" s="108"/>
      <c r="DM176" s="108"/>
      <c r="DN176" s="108"/>
      <c r="DO176" s="108"/>
      <c r="DP176" s="108"/>
      <c r="DQ176" s="108"/>
      <c r="DR176" s="108"/>
      <c r="DS176" s="108"/>
      <c r="DT176" s="108"/>
      <c r="DU176" s="108"/>
      <c r="DV176" s="108"/>
      <c r="DW176" s="108"/>
      <c r="DX176" s="108"/>
      <c r="DY176" s="108"/>
      <c r="DZ176" s="108"/>
      <c r="EA176" s="108"/>
      <c r="EB176" s="108"/>
      <c r="EC176" s="108"/>
      <c r="ED176" s="108"/>
      <c r="EE176" s="108"/>
      <c r="EF176" s="108"/>
      <c r="EG176" s="108"/>
      <c r="EH176" s="108"/>
      <c r="EI176" s="108"/>
      <c r="EJ176" s="108"/>
      <c r="EK176" s="108"/>
      <c r="EL176" s="108"/>
      <c r="EM176" s="108"/>
      <c r="EN176" s="108"/>
      <c r="EO176" s="108"/>
      <c r="EP176" s="108"/>
      <c r="EQ176" s="108"/>
      <c r="ER176" s="108"/>
      <c r="ES176" s="108"/>
      <c r="ET176" s="108"/>
      <c r="EU176" s="108"/>
      <c r="EV176" s="108"/>
      <c r="EW176" s="108"/>
      <c r="EX176" s="108"/>
      <c r="EY176" s="108"/>
      <c r="EZ176" s="108"/>
      <c r="FA176" s="108"/>
      <c r="FB176" s="108"/>
      <c r="FC176" s="108"/>
      <c r="FD176" s="108"/>
      <c r="FE176" s="108"/>
      <c r="FF176" s="108"/>
      <c r="FG176" s="108"/>
      <c r="FH176" s="108"/>
      <c r="FI176" s="108"/>
      <c r="FJ176" s="108"/>
      <c r="FK176" s="108"/>
      <c r="FL176" s="108"/>
      <c r="FM176" s="108"/>
      <c r="FN176" s="108"/>
      <c r="FO176" s="108"/>
      <c r="FP176" s="108"/>
      <c r="FQ176" s="108"/>
      <c r="FR176" s="108"/>
      <c r="FS176" s="108"/>
      <c r="FT176" s="108"/>
      <c r="FU176" s="108"/>
      <c r="FV176" s="108"/>
      <c r="FW176" s="108"/>
      <c r="FX176" s="108"/>
      <c r="FY176" s="108"/>
      <c r="FZ176" s="108"/>
      <c r="GA176" s="108"/>
      <c r="GB176" s="108"/>
      <c r="GC176" s="108"/>
      <c r="GD176" s="108"/>
      <c r="GE176" s="108"/>
      <c r="GF176" s="108"/>
      <c r="GG176" s="108"/>
      <c r="GH176" s="108"/>
      <c r="GI176" s="108"/>
      <c r="GJ176" s="108"/>
      <c r="GK176" s="108"/>
      <c r="GL176" s="108"/>
      <c r="GM176" s="108"/>
      <c r="GN176" s="108"/>
      <c r="GO176" s="108"/>
      <c r="GP176" s="108"/>
      <c r="GQ176" s="108"/>
      <c r="GR176" s="108"/>
      <c r="GS176" s="108"/>
      <c r="GT176" s="108"/>
      <c r="GU176" s="108"/>
      <c r="GV176" s="108"/>
      <c r="GW176" s="108"/>
      <c r="GX176" s="108"/>
      <c r="GY176" s="108"/>
      <c r="GZ176" s="108"/>
      <c r="HA176" s="108"/>
      <c r="HB176" s="108"/>
      <c r="HC176" s="108"/>
      <c r="HD176" s="108"/>
      <c r="HE176" s="108"/>
      <c r="HF176" s="108"/>
      <c r="HG176" s="108"/>
      <c r="HH176" s="108"/>
      <c r="HI176" s="108"/>
      <c r="HJ176" s="108"/>
      <c r="HK176" s="108"/>
      <c r="HL176" s="108"/>
      <c r="HM176" s="108"/>
      <c r="HN176" s="108"/>
      <c r="HO176" s="108"/>
      <c r="HP176" s="108"/>
      <c r="HQ176" s="108"/>
      <c r="HR176" s="108"/>
      <c r="HS176" s="108"/>
      <c r="HT176" s="108"/>
      <c r="HU176" s="108"/>
      <c r="HV176" s="108"/>
      <c r="HW176" s="108"/>
      <c r="HX176" s="108"/>
      <c r="HY176" s="108"/>
      <c r="HZ176" s="108"/>
      <c r="IA176" s="108"/>
      <c r="IB176" s="108"/>
      <c r="IC176" s="108"/>
      <c r="ID176" s="108"/>
      <c r="IE176" s="108"/>
      <c r="IF176" s="108"/>
      <c r="IG176" s="108"/>
      <c r="IH176" s="108"/>
      <c r="II176" s="108"/>
      <c r="IJ176" s="108"/>
      <c r="IK176" s="108"/>
      <c r="IL176" s="108"/>
      <c r="IM176" s="108"/>
      <c r="IN176" s="108"/>
      <c r="IO176" s="108"/>
      <c r="IP176" s="108"/>
      <c r="IQ176" s="108"/>
      <c r="IR176" s="108"/>
      <c r="IS176" s="108"/>
      <c r="IT176" s="108"/>
      <c r="IU176" s="108"/>
      <c r="IV176" s="108"/>
      <c r="IW176" s="108"/>
      <c r="IX176" s="108"/>
      <c r="IY176" s="108"/>
      <c r="IZ176" s="108"/>
    </row>
    <row r="177" spans="1:260" s="108" customFormat="1" ht="20.100000000000001" hidden="1" customHeight="1">
      <c r="A177" s="42" t="s">
        <v>666</v>
      </c>
      <c r="B177" s="27" t="s">
        <v>667</v>
      </c>
      <c r="C177" s="30">
        <v>3</v>
      </c>
      <c r="D177" s="27" t="s">
        <v>523</v>
      </c>
      <c r="E177" s="33"/>
      <c r="F177" s="33"/>
      <c r="G177" s="33">
        <v>37502</v>
      </c>
      <c r="H177" s="33">
        <f t="shared" si="23"/>
        <v>112506</v>
      </c>
      <c r="I177" s="33"/>
      <c r="J177" s="33"/>
      <c r="K177" s="28">
        <f t="shared" si="14"/>
        <v>37502</v>
      </c>
      <c r="L177" s="26">
        <f t="shared" si="24"/>
        <v>112506</v>
      </c>
      <c r="M177" s="53" t="s">
        <v>30</v>
      </c>
      <c r="N177" s="54"/>
      <c r="O177" s="65">
        <f t="shared" si="25"/>
        <v>4.0000000000000002E-4</v>
      </c>
      <c r="P177" s="54"/>
      <c r="Q177" s="53"/>
      <c r="R177" s="107"/>
    </row>
    <row r="178" spans="1:260" s="137" customFormat="1" ht="20.100000000000001" hidden="1" customHeight="1">
      <c r="A178" s="42" t="s">
        <v>668</v>
      </c>
      <c r="B178" s="27" t="s">
        <v>669</v>
      </c>
      <c r="C178" s="30">
        <v>2</v>
      </c>
      <c r="D178" s="27" t="s">
        <v>520</v>
      </c>
      <c r="E178" s="33"/>
      <c r="F178" s="33"/>
      <c r="G178" s="33">
        <v>27405</v>
      </c>
      <c r="H178" s="33">
        <f t="shared" si="23"/>
        <v>54810</v>
      </c>
      <c r="I178" s="33"/>
      <c r="J178" s="33"/>
      <c r="K178" s="28">
        <f t="shared" si="14"/>
        <v>27405</v>
      </c>
      <c r="L178" s="26">
        <f t="shared" si="24"/>
        <v>54810</v>
      </c>
      <c r="M178" s="53" t="s">
        <v>30</v>
      </c>
      <c r="N178" s="54"/>
      <c r="O178" s="65">
        <f t="shared" si="25"/>
        <v>2.0000000000000001E-4</v>
      </c>
      <c r="P178" s="54"/>
      <c r="Q178" s="53"/>
      <c r="R178" s="107"/>
    </row>
    <row r="179" spans="1:260" s="115" customFormat="1" ht="20.100000000000001" hidden="1" customHeight="1">
      <c r="A179" s="42" t="s">
        <v>658</v>
      </c>
      <c r="B179" s="27" t="s">
        <v>670</v>
      </c>
      <c r="C179" s="30">
        <v>2</v>
      </c>
      <c r="D179" s="27" t="s">
        <v>671</v>
      </c>
      <c r="E179" s="33"/>
      <c r="F179" s="33"/>
      <c r="G179" s="33">
        <v>27405</v>
      </c>
      <c r="H179" s="33">
        <f t="shared" si="23"/>
        <v>54810</v>
      </c>
      <c r="I179" s="33"/>
      <c r="J179" s="33"/>
      <c r="K179" s="28">
        <f t="shared" si="14"/>
        <v>27405</v>
      </c>
      <c r="L179" s="26">
        <f t="shared" si="24"/>
        <v>54810</v>
      </c>
      <c r="M179" s="53" t="s">
        <v>30</v>
      </c>
      <c r="N179" s="54"/>
      <c r="O179" s="65">
        <f t="shared" si="25"/>
        <v>2.0000000000000001E-4</v>
      </c>
      <c r="P179" s="54"/>
      <c r="Q179" s="53"/>
      <c r="R179" s="107"/>
      <c r="S179" s="108"/>
      <c r="T179" s="108"/>
      <c r="U179" s="108"/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  <c r="BA179" s="108"/>
      <c r="BB179" s="108"/>
      <c r="BC179" s="108"/>
      <c r="BD179" s="108"/>
      <c r="BE179" s="108"/>
      <c r="BF179" s="108"/>
      <c r="BG179" s="108"/>
      <c r="BH179" s="108"/>
      <c r="BI179" s="108"/>
      <c r="BJ179" s="108"/>
      <c r="BK179" s="108"/>
      <c r="BL179" s="108"/>
      <c r="BM179" s="108"/>
      <c r="BN179" s="108"/>
      <c r="BO179" s="108"/>
      <c r="BP179" s="108"/>
      <c r="BQ179" s="108"/>
      <c r="BR179" s="108"/>
      <c r="BS179" s="108"/>
      <c r="BT179" s="108"/>
      <c r="BU179" s="108"/>
      <c r="BV179" s="108"/>
      <c r="BW179" s="108"/>
      <c r="BX179" s="108"/>
      <c r="BY179" s="108"/>
      <c r="BZ179" s="108"/>
      <c r="CA179" s="108"/>
      <c r="CB179" s="108"/>
      <c r="CC179" s="108"/>
      <c r="CD179" s="108"/>
      <c r="CE179" s="108"/>
      <c r="CF179" s="108"/>
      <c r="CG179" s="108"/>
      <c r="CH179" s="108"/>
      <c r="CI179" s="108"/>
      <c r="CJ179" s="108"/>
      <c r="CK179" s="108"/>
      <c r="CL179" s="108"/>
      <c r="CM179" s="108"/>
      <c r="CN179" s="108"/>
      <c r="CO179" s="108"/>
      <c r="CP179" s="108"/>
      <c r="CQ179" s="108"/>
      <c r="CR179" s="108"/>
      <c r="CS179" s="108"/>
      <c r="CT179" s="108"/>
      <c r="CU179" s="108"/>
      <c r="CV179" s="108"/>
      <c r="CW179" s="108"/>
      <c r="CX179" s="108"/>
      <c r="CY179" s="108"/>
      <c r="CZ179" s="108"/>
      <c r="DA179" s="108"/>
      <c r="DB179" s="108"/>
      <c r="DC179" s="108"/>
      <c r="DD179" s="108"/>
      <c r="DE179" s="108"/>
      <c r="DF179" s="108"/>
      <c r="DG179" s="108"/>
      <c r="DH179" s="108"/>
      <c r="DI179" s="108"/>
      <c r="DJ179" s="108"/>
      <c r="DK179" s="108"/>
      <c r="DL179" s="108"/>
      <c r="DM179" s="108"/>
      <c r="DN179" s="108"/>
      <c r="DO179" s="108"/>
      <c r="DP179" s="108"/>
      <c r="DQ179" s="108"/>
      <c r="DR179" s="108"/>
      <c r="DS179" s="108"/>
      <c r="DT179" s="108"/>
      <c r="DU179" s="108"/>
      <c r="DV179" s="108"/>
      <c r="DW179" s="108"/>
      <c r="DX179" s="108"/>
      <c r="DY179" s="108"/>
      <c r="DZ179" s="108"/>
      <c r="EA179" s="108"/>
      <c r="EB179" s="108"/>
      <c r="EC179" s="108"/>
      <c r="ED179" s="108"/>
      <c r="EE179" s="108"/>
      <c r="EF179" s="108"/>
      <c r="EG179" s="108"/>
      <c r="EH179" s="108"/>
      <c r="EI179" s="108"/>
      <c r="EJ179" s="108"/>
      <c r="EK179" s="108"/>
      <c r="EL179" s="108"/>
      <c r="EM179" s="108"/>
      <c r="EN179" s="108"/>
      <c r="EO179" s="108"/>
      <c r="EP179" s="108"/>
      <c r="EQ179" s="108"/>
      <c r="ER179" s="108"/>
      <c r="ES179" s="108"/>
      <c r="ET179" s="108"/>
      <c r="EU179" s="108"/>
      <c r="EV179" s="108"/>
      <c r="EW179" s="108"/>
      <c r="EX179" s="108"/>
      <c r="EY179" s="108"/>
      <c r="EZ179" s="108"/>
      <c r="FA179" s="108"/>
      <c r="FB179" s="108"/>
      <c r="FC179" s="108"/>
      <c r="FD179" s="108"/>
      <c r="FE179" s="108"/>
      <c r="FF179" s="108"/>
      <c r="FG179" s="108"/>
      <c r="FH179" s="108"/>
      <c r="FI179" s="108"/>
      <c r="FJ179" s="108"/>
      <c r="FK179" s="108"/>
      <c r="FL179" s="108"/>
      <c r="FM179" s="108"/>
      <c r="FN179" s="108"/>
      <c r="FO179" s="108"/>
      <c r="FP179" s="108"/>
      <c r="FQ179" s="108"/>
      <c r="FR179" s="108"/>
      <c r="FS179" s="108"/>
      <c r="FT179" s="108"/>
      <c r="FU179" s="108"/>
      <c r="FV179" s="108"/>
      <c r="FW179" s="108"/>
      <c r="FX179" s="108"/>
      <c r="FY179" s="108"/>
      <c r="FZ179" s="108"/>
      <c r="GA179" s="108"/>
      <c r="GB179" s="108"/>
      <c r="GC179" s="108"/>
      <c r="GD179" s="108"/>
      <c r="GE179" s="108"/>
      <c r="GF179" s="108"/>
      <c r="GG179" s="108"/>
      <c r="GH179" s="108"/>
      <c r="GI179" s="108"/>
      <c r="GJ179" s="108"/>
      <c r="GK179" s="108"/>
      <c r="GL179" s="108"/>
      <c r="GM179" s="108"/>
      <c r="GN179" s="108"/>
      <c r="GO179" s="108"/>
      <c r="GP179" s="108"/>
      <c r="GQ179" s="108"/>
      <c r="GR179" s="108"/>
      <c r="GS179" s="108"/>
      <c r="GT179" s="108"/>
      <c r="GU179" s="108"/>
      <c r="GV179" s="108"/>
      <c r="GW179" s="108"/>
      <c r="GX179" s="108"/>
      <c r="GY179" s="108"/>
      <c r="GZ179" s="108"/>
      <c r="HA179" s="108"/>
      <c r="HB179" s="108"/>
      <c r="HC179" s="108"/>
      <c r="HD179" s="108"/>
      <c r="HE179" s="108"/>
      <c r="HF179" s="108"/>
      <c r="HG179" s="108"/>
      <c r="HH179" s="108"/>
      <c r="HI179" s="108"/>
      <c r="HJ179" s="108"/>
      <c r="HK179" s="108"/>
      <c r="HL179" s="108"/>
      <c r="HM179" s="108"/>
      <c r="HN179" s="108"/>
      <c r="HO179" s="108"/>
      <c r="HP179" s="108"/>
      <c r="HQ179" s="108"/>
      <c r="HR179" s="108"/>
      <c r="HS179" s="108"/>
      <c r="HT179" s="108"/>
      <c r="HU179" s="108"/>
      <c r="HV179" s="108"/>
      <c r="HW179" s="108"/>
      <c r="HX179" s="108"/>
      <c r="HY179" s="108"/>
      <c r="HZ179" s="108"/>
      <c r="IA179" s="108"/>
      <c r="IB179" s="108"/>
      <c r="IC179" s="108"/>
      <c r="ID179" s="108"/>
      <c r="IE179" s="108"/>
      <c r="IF179" s="108"/>
      <c r="IG179" s="108"/>
      <c r="IH179" s="108"/>
      <c r="II179" s="108"/>
      <c r="IJ179" s="108"/>
      <c r="IK179" s="108"/>
      <c r="IL179" s="108"/>
      <c r="IM179" s="108"/>
      <c r="IN179" s="108"/>
      <c r="IO179" s="108"/>
      <c r="IP179" s="108"/>
      <c r="IQ179" s="108"/>
      <c r="IR179" s="108"/>
      <c r="IS179" s="108"/>
      <c r="IT179" s="108"/>
      <c r="IU179" s="108"/>
      <c r="IV179" s="108"/>
      <c r="IW179" s="108"/>
      <c r="IX179" s="108"/>
      <c r="IY179" s="108"/>
      <c r="IZ179" s="108"/>
    </row>
    <row r="180" spans="1:260" s="120" customFormat="1" ht="20.100000000000001" hidden="1" customHeight="1">
      <c r="A180" s="42" t="s">
        <v>672</v>
      </c>
      <c r="B180" s="27" t="s">
        <v>673</v>
      </c>
      <c r="C180" s="30">
        <v>3</v>
      </c>
      <c r="D180" s="27" t="s">
        <v>523</v>
      </c>
      <c r="E180" s="33"/>
      <c r="F180" s="33"/>
      <c r="G180" s="33">
        <v>19183</v>
      </c>
      <c r="H180" s="33">
        <f t="shared" si="23"/>
        <v>57549</v>
      </c>
      <c r="I180" s="33"/>
      <c r="J180" s="33"/>
      <c r="K180" s="28">
        <f t="shared" si="14"/>
        <v>19183</v>
      </c>
      <c r="L180" s="26">
        <f t="shared" si="24"/>
        <v>57549</v>
      </c>
      <c r="M180" s="53" t="s">
        <v>30</v>
      </c>
      <c r="N180" s="54"/>
      <c r="O180" s="65">
        <f t="shared" si="25"/>
        <v>2.0000000000000001E-4</v>
      </c>
      <c r="P180" s="54"/>
      <c r="Q180" s="53"/>
      <c r="R180" s="107"/>
      <c r="S180" s="108"/>
      <c r="T180" s="108"/>
      <c r="U180" s="108"/>
      <c r="V180" s="108"/>
      <c r="W180" s="108"/>
      <c r="X180" s="108"/>
      <c r="Y180" s="108"/>
      <c r="Z180" s="108"/>
      <c r="AA180" s="108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  <c r="BA180" s="108"/>
      <c r="BB180" s="108"/>
      <c r="BC180" s="108"/>
      <c r="BD180" s="108"/>
      <c r="BE180" s="108"/>
      <c r="BF180" s="108"/>
      <c r="BG180" s="108"/>
      <c r="BH180" s="108"/>
      <c r="BI180" s="108"/>
      <c r="BJ180" s="108"/>
      <c r="BK180" s="108"/>
      <c r="BL180" s="108"/>
      <c r="BM180" s="108"/>
      <c r="BN180" s="108"/>
      <c r="BO180" s="108"/>
      <c r="BP180" s="108"/>
      <c r="BQ180" s="108"/>
      <c r="BR180" s="108"/>
      <c r="BS180" s="108"/>
      <c r="BT180" s="108"/>
      <c r="BU180" s="108"/>
      <c r="BV180" s="108"/>
      <c r="BW180" s="108"/>
      <c r="BX180" s="108"/>
      <c r="BY180" s="108"/>
      <c r="BZ180" s="108"/>
      <c r="CA180" s="108"/>
      <c r="CB180" s="108"/>
      <c r="CC180" s="108"/>
      <c r="CD180" s="108"/>
      <c r="CE180" s="108"/>
      <c r="CF180" s="108"/>
      <c r="CG180" s="108"/>
      <c r="CH180" s="108"/>
      <c r="CI180" s="108"/>
      <c r="CJ180" s="108"/>
      <c r="CK180" s="108"/>
      <c r="CL180" s="108"/>
      <c r="CM180" s="108"/>
      <c r="CN180" s="108"/>
      <c r="CO180" s="108"/>
      <c r="CP180" s="108"/>
      <c r="CQ180" s="108"/>
      <c r="CR180" s="108"/>
      <c r="CS180" s="108"/>
      <c r="CT180" s="108"/>
      <c r="CU180" s="108"/>
      <c r="CV180" s="108"/>
      <c r="CW180" s="108"/>
      <c r="CX180" s="108"/>
      <c r="CY180" s="108"/>
      <c r="CZ180" s="108"/>
      <c r="DA180" s="108"/>
      <c r="DB180" s="108"/>
      <c r="DC180" s="108"/>
      <c r="DD180" s="108"/>
      <c r="DE180" s="108"/>
      <c r="DF180" s="108"/>
      <c r="DG180" s="108"/>
      <c r="DH180" s="108"/>
      <c r="DI180" s="108"/>
      <c r="DJ180" s="108"/>
      <c r="DK180" s="108"/>
      <c r="DL180" s="108"/>
      <c r="DM180" s="108"/>
      <c r="DN180" s="108"/>
      <c r="DO180" s="108"/>
      <c r="DP180" s="108"/>
      <c r="DQ180" s="108"/>
      <c r="DR180" s="108"/>
      <c r="DS180" s="108"/>
      <c r="DT180" s="108"/>
      <c r="DU180" s="108"/>
      <c r="DV180" s="108"/>
      <c r="DW180" s="108"/>
      <c r="DX180" s="108"/>
      <c r="DY180" s="108"/>
      <c r="DZ180" s="108"/>
      <c r="EA180" s="108"/>
      <c r="EB180" s="108"/>
      <c r="EC180" s="108"/>
      <c r="ED180" s="108"/>
      <c r="EE180" s="108"/>
      <c r="EF180" s="108"/>
      <c r="EG180" s="108"/>
      <c r="EH180" s="108"/>
      <c r="EI180" s="108"/>
      <c r="EJ180" s="108"/>
      <c r="EK180" s="108"/>
      <c r="EL180" s="108"/>
      <c r="EM180" s="108"/>
      <c r="EN180" s="108"/>
      <c r="EO180" s="108"/>
      <c r="EP180" s="108"/>
      <c r="EQ180" s="108"/>
      <c r="ER180" s="108"/>
      <c r="ES180" s="108"/>
      <c r="ET180" s="108"/>
      <c r="EU180" s="108"/>
      <c r="EV180" s="108"/>
      <c r="EW180" s="108"/>
      <c r="EX180" s="108"/>
      <c r="EY180" s="108"/>
      <c r="EZ180" s="108"/>
      <c r="FA180" s="108"/>
      <c r="FB180" s="108"/>
      <c r="FC180" s="108"/>
      <c r="FD180" s="108"/>
      <c r="FE180" s="108"/>
      <c r="FF180" s="108"/>
      <c r="FG180" s="108"/>
      <c r="FH180" s="108"/>
      <c r="FI180" s="108"/>
      <c r="FJ180" s="108"/>
      <c r="FK180" s="108"/>
      <c r="FL180" s="108"/>
      <c r="FM180" s="108"/>
      <c r="FN180" s="108"/>
      <c r="FO180" s="108"/>
      <c r="FP180" s="108"/>
      <c r="FQ180" s="108"/>
      <c r="FR180" s="108"/>
      <c r="FS180" s="108"/>
      <c r="FT180" s="108"/>
      <c r="FU180" s="108"/>
      <c r="FV180" s="108"/>
      <c r="FW180" s="108"/>
      <c r="FX180" s="108"/>
      <c r="FY180" s="108"/>
      <c r="FZ180" s="108"/>
      <c r="GA180" s="108"/>
      <c r="GB180" s="108"/>
      <c r="GC180" s="108"/>
      <c r="GD180" s="108"/>
      <c r="GE180" s="108"/>
      <c r="GF180" s="108"/>
      <c r="GG180" s="108"/>
      <c r="GH180" s="108"/>
      <c r="GI180" s="108"/>
      <c r="GJ180" s="108"/>
      <c r="GK180" s="108"/>
      <c r="GL180" s="108"/>
      <c r="GM180" s="108"/>
      <c r="GN180" s="108"/>
      <c r="GO180" s="108"/>
      <c r="GP180" s="108"/>
      <c r="GQ180" s="108"/>
      <c r="GR180" s="108"/>
      <c r="GS180" s="108"/>
      <c r="GT180" s="108"/>
      <c r="GU180" s="108"/>
      <c r="GV180" s="108"/>
      <c r="GW180" s="108"/>
      <c r="GX180" s="108"/>
      <c r="GY180" s="108"/>
      <c r="GZ180" s="108"/>
      <c r="HA180" s="108"/>
      <c r="HB180" s="108"/>
      <c r="HC180" s="108"/>
      <c r="HD180" s="108"/>
      <c r="HE180" s="108"/>
      <c r="HF180" s="108"/>
      <c r="HG180" s="108"/>
      <c r="HH180" s="108"/>
      <c r="HI180" s="108"/>
      <c r="HJ180" s="108"/>
      <c r="HK180" s="108"/>
      <c r="HL180" s="108"/>
      <c r="HM180" s="108"/>
      <c r="HN180" s="108"/>
      <c r="HO180" s="108"/>
      <c r="HP180" s="108"/>
      <c r="HQ180" s="108"/>
      <c r="HR180" s="108"/>
      <c r="HS180" s="108"/>
      <c r="HT180" s="108"/>
      <c r="HU180" s="108"/>
      <c r="HV180" s="108"/>
      <c r="HW180" s="108"/>
      <c r="HX180" s="108"/>
      <c r="HY180" s="108"/>
      <c r="HZ180" s="108"/>
      <c r="IA180" s="108"/>
      <c r="IB180" s="108"/>
      <c r="IC180" s="108"/>
      <c r="ID180" s="108"/>
      <c r="IE180" s="108"/>
      <c r="IF180" s="108"/>
      <c r="IG180" s="108"/>
      <c r="IH180" s="108"/>
      <c r="II180" s="108"/>
      <c r="IJ180" s="108"/>
      <c r="IK180" s="108"/>
      <c r="IL180" s="108"/>
      <c r="IM180" s="108"/>
      <c r="IN180" s="108"/>
      <c r="IO180" s="108"/>
      <c r="IP180" s="108"/>
      <c r="IQ180" s="108"/>
      <c r="IR180" s="108"/>
      <c r="IS180" s="108"/>
      <c r="IT180" s="108"/>
      <c r="IU180" s="108"/>
      <c r="IV180" s="108"/>
      <c r="IW180" s="108"/>
      <c r="IX180" s="108"/>
      <c r="IY180" s="108"/>
      <c r="IZ180" s="108"/>
    </row>
    <row r="181" spans="1:260" s="108" customFormat="1" ht="20.100000000000001" hidden="1" customHeight="1">
      <c r="A181" s="42" t="s">
        <v>412</v>
      </c>
      <c r="B181" s="27" t="s">
        <v>141</v>
      </c>
      <c r="C181" s="30">
        <v>2</v>
      </c>
      <c r="D181" s="27" t="s">
        <v>520</v>
      </c>
      <c r="E181" s="33"/>
      <c r="F181" s="33"/>
      <c r="G181" s="33">
        <v>123757</v>
      </c>
      <c r="H181" s="33">
        <f t="shared" si="23"/>
        <v>247514</v>
      </c>
      <c r="I181" s="33"/>
      <c r="J181" s="33"/>
      <c r="K181" s="28">
        <f t="shared" si="14"/>
        <v>123757</v>
      </c>
      <c r="L181" s="26">
        <f t="shared" si="24"/>
        <v>247514</v>
      </c>
      <c r="M181" s="53" t="s">
        <v>30</v>
      </c>
      <c r="N181" s="54"/>
      <c r="O181" s="65">
        <f t="shared" si="25"/>
        <v>1E-3</v>
      </c>
      <c r="P181" s="54"/>
      <c r="Q181" s="53"/>
      <c r="R181" s="107"/>
    </row>
    <row r="182" spans="1:260" s="120" customFormat="1" ht="20.100000000000001" hidden="1" customHeight="1">
      <c r="A182" s="42" t="s">
        <v>674</v>
      </c>
      <c r="B182" s="27" t="s">
        <v>143</v>
      </c>
      <c r="C182" s="30">
        <v>1</v>
      </c>
      <c r="D182" s="27" t="s">
        <v>675</v>
      </c>
      <c r="E182" s="33"/>
      <c r="F182" s="33"/>
      <c r="G182" s="33">
        <v>178135</v>
      </c>
      <c r="H182" s="33">
        <f t="shared" si="23"/>
        <v>178135</v>
      </c>
      <c r="I182" s="33"/>
      <c r="J182" s="33"/>
      <c r="K182" s="28">
        <f t="shared" si="14"/>
        <v>178135</v>
      </c>
      <c r="L182" s="26">
        <f t="shared" si="24"/>
        <v>178135</v>
      </c>
      <c r="M182" s="53" t="s">
        <v>30</v>
      </c>
      <c r="N182" s="54"/>
      <c r="O182" s="65">
        <f t="shared" si="25"/>
        <v>6.9999999999999999E-4</v>
      </c>
      <c r="P182" s="54"/>
      <c r="Q182" s="53"/>
      <c r="R182" s="107"/>
      <c r="S182" s="108"/>
      <c r="T182" s="108"/>
      <c r="U182" s="108"/>
      <c r="V182" s="108"/>
      <c r="W182" s="108"/>
      <c r="X182" s="108"/>
      <c r="Y182" s="108"/>
      <c r="Z182" s="108"/>
      <c r="AA182" s="108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  <c r="BA182" s="108"/>
      <c r="BB182" s="108"/>
      <c r="BC182" s="108"/>
      <c r="BD182" s="108"/>
      <c r="BE182" s="108"/>
      <c r="BF182" s="108"/>
      <c r="BG182" s="108"/>
      <c r="BH182" s="108"/>
      <c r="BI182" s="108"/>
      <c r="BJ182" s="108"/>
      <c r="BK182" s="108"/>
      <c r="BL182" s="108"/>
      <c r="BM182" s="108"/>
      <c r="BN182" s="108"/>
      <c r="BO182" s="108"/>
      <c r="BP182" s="108"/>
      <c r="BQ182" s="108"/>
      <c r="BR182" s="108"/>
      <c r="BS182" s="108"/>
      <c r="BT182" s="108"/>
      <c r="BU182" s="108"/>
      <c r="BV182" s="108"/>
      <c r="BW182" s="108"/>
      <c r="BX182" s="108"/>
      <c r="BY182" s="108"/>
      <c r="BZ182" s="108"/>
      <c r="CA182" s="108"/>
      <c r="CB182" s="108"/>
      <c r="CC182" s="108"/>
      <c r="CD182" s="108"/>
      <c r="CE182" s="108"/>
      <c r="CF182" s="108"/>
      <c r="CG182" s="108"/>
      <c r="CH182" s="108"/>
      <c r="CI182" s="108"/>
      <c r="CJ182" s="108"/>
      <c r="CK182" s="108"/>
      <c r="CL182" s="108"/>
      <c r="CM182" s="108"/>
      <c r="CN182" s="108"/>
      <c r="CO182" s="108"/>
      <c r="CP182" s="108"/>
      <c r="CQ182" s="108"/>
      <c r="CR182" s="108"/>
      <c r="CS182" s="108"/>
      <c r="CT182" s="108"/>
      <c r="CU182" s="108"/>
      <c r="CV182" s="108"/>
      <c r="CW182" s="108"/>
      <c r="CX182" s="108"/>
      <c r="CY182" s="108"/>
      <c r="CZ182" s="108"/>
      <c r="DA182" s="108"/>
      <c r="DB182" s="108"/>
      <c r="DC182" s="108"/>
      <c r="DD182" s="108"/>
      <c r="DE182" s="108"/>
      <c r="DF182" s="108"/>
      <c r="DG182" s="108"/>
      <c r="DH182" s="108"/>
      <c r="DI182" s="108"/>
      <c r="DJ182" s="108"/>
      <c r="DK182" s="108"/>
      <c r="DL182" s="108"/>
      <c r="DM182" s="108"/>
      <c r="DN182" s="108"/>
      <c r="DO182" s="108"/>
      <c r="DP182" s="108"/>
      <c r="DQ182" s="108"/>
      <c r="DR182" s="108"/>
      <c r="DS182" s="108"/>
      <c r="DT182" s="108"/>
      <c r="DU182" s="108"/>
      <c r="DV182" s="108"/>
      <c r="DW182" s="108"/>
      <c r="DX182" s="108"/>
      <c r="DY182" s="108"/>
      <c r="DZ182" s="108"/>
      <c r="EA182" s="108"/>
      <c r="EB182" s="108"/>
      <c r="EC182" s="108"/>
      <c r="ED182" s="108"/>
      <c r="EE182" s="108"/>
      <c r="EF182" s="108"/>
      <c r="EG182" s="108"/>
      <c r="EH182" s="108"/>
      <c r="EI182" s="108"/>
      <c r="EJ182" s="108"/>
      <c r="EK182" s="108"/>
      <c r="EL182" s="108"/>
      <c r="EM182" s="108"/>
      <c r="EN182" s="108"/>
      <c r="EO182" s="108"/>
      <c r="EP182" s="108"/>
      <c r="EQ182" s="108"/>
      <c r="ER182" s="108"/>
      <c r="ES182" s="108"/>
      <c r="ET182" s="108"/>
      <c r="EU182" s="108"/>
      <c r="EV182" s="108"/>
      <c r="EW182" s="108"/>
      <c r="EX182" s="108"/>
      <c r="EY182" s="108"/>
      <c r="EZ182" s="108"/>
      <c r="FA182" s="108"/>
      <c r="FB182" s="108"/>
      <c r="FC182" s="108"/>
      <c r="FD182" s="108"/>
      <c r="FE182" s="108"/>
      <c r="FF182" s="108"/>
      <c r="FG182" s="108"/>
      <c r="FH182" s="108"/>
      <c r="FI182" s="108"/>
      <c r="FJ182" s="108"/>
      <c r="FK182" s="108"/>
      <c r="FL182" s="108"/>
      <c r="FM182" s="108"/>
      <c r="FN182" s="108"/>
      <c r="FO182" s="108"/>
      <c r="FP182" s="108"/>
      <c r="FQ182" s="108"/>
      <c r="FR182" s="108"/>
      <c r="FS182" s="108"/>
      <c r="FT182" s="108"/>
      <c r="FU182" s="108"/>
      <c r="FV182" s="108"/>
      <c r="FW182" s="108"/>
      <c r="FX182" s="108"/>
      <c r="FY182" s="108"/>
      <c r="FZ182" s="108"/>
      <c r="GA182" s="108"/>
      <c r="GB182" s="108"/>
      <c r="GC182" s="108"/>
      <c r="GD182" s="108"/>
      <c r="GE182" s="108"/>
      <c r="GF182" s="108"/>
      <c r="GG182" s="108"/>
      <c r="GH182" s="108"/>
      <c r="GI182" s="108"/>
      <c r="GJ182" s="108"/>
      <c r="GK182" s="108"/>
      <c r="GL182" s="108"/>
      <c r="GM182" s="108"/>
      <c r="GN182" s="108"/>
      <c r="GO182" s="108"/>
      <c r="GP182" s="108"/>
      <c r="GQ182" s="108"/>
      <c r="GR182" s="108"/>
      <c r="GS182" s="108"/>
      <c r="GT182" s="108"/>
      <c r="GU182" s="108"/>
      <c r="GV182" s="108"/>
      <c r="GW182" s="108"/>
      <c r="GX182" s="108"/>
      <c r="GY182" s="108"/>
      <c r="GZ182" s="108"/>
      <c r="HA182" s="108"/>
      <c r="HB182" s="108"/>
      <c r="HC182" s="108"/>
      <c r="HD182" s="108"/>
      <c r="HE182" s="108"/>
      <c r="HF182" s="108"/>
      <c r="HG182" s="108"/>
      <c r="HH182" s="108"/>
      <c r="HI182" s="108"/>
      <c r="HJ182" s="108"/>
      <c r="HK182" s="108"/>
      <c r="HL182" s="108"/>
      <c r="HM182" s="108"/>
      <c r="HN182" s="108"/>
      <c r="HO182" s="108"/>
      <c r="HP182" s="108"/>
      <c r="HQ182" s="108"/>
      <c r="HR182" s="108"/>
      <c r="HS182" s="108"/>
      <c r="HT182" s="108"/>
      <c r="HU182" s="108"/>
      <c r="HV182" s="108"/>
      <c r="HW182" s="108"/>
      <c r="HX182" s="108"/>
      <c r="HY182" s="108"/>
      <c r="HZ182" s="108"/>
      <c r="IA182" s="108"/>
      <c r="IB182" s="108"/>
      <c r="IC182" s="108"/>
      <c r="ID182" s="108"/>
      <c r="IE182" s="108"/>
      <c r="IF182" s="108"/>
      <c r="IG182" s="108"/>
      <c r="IH182" s="108"/>
      <c r="II182" s="108"/>
      <c r="IJ182" s="108"/>
      <c r="IK182" s="108"/>
      <c r="IL182" s="108"/>
      <c r="IM182" s="108"/>
      <c r="IN182" s="108"/>
      <c r="IO182" s="108"/>
      <c r="IP182" s="108"/>
      <c r="IQ182" s="108"/>
      <c r="IR182" s="108"/>
      <c r="IS182" s="108"/>
      <c r="IT182" s="108"/>
      <c r="IU182" s="108"/>
      <c r="IV182" s="108"/>
      <c r="IW182" s="108"/>
      <c r="IX182" s="108"/>
      <c r="IY182" s="108"/>
      <c r="IZ182" s="108"/>
    </row>
    <row r="183" spans="1:260" s="115" customFormat="1" ht="20.100000000000001" hidden="1" customHeight="1">
      <c r="A183" s="42" t="s">
        <v>676</v>
      </c>
      <c r="B183" s="27" t="s">
        <v>145</v>
      </c>
      <c r="C183" s="30">
        <v>2</v>
      </c>
      <c r="D183" s="27" t="s">
        <v>523</v>
      </c>
      <c r="E183" s="33"/>
      <c r="F183" s="33"/>
      <c r="G183" s="33">
        <v>123757</v>
      </c>
      <c r="H183" s="33">
        <f t="shared" si="23"/>
        <v>247514</v>
      </c>
      <c r="I183" s="33"/>
      <c r="J183" s="33"/>
      <c r="K183" s="28">
        <f t="shared" si="14"/>
        <v>123757</v>
      </c>
      <c r="L183" s="26">
        <f t="shared" si="24"/>
        <v>247514</v>
      </c>
      <c r="M183" s="53" t="s">
        <v>30</v>
      </c>
      <c r="N183" s="54"/>
      <c r="O183" s="65">
        <f t="shared" si="25"/>
        <v>1E-3</v>
      </c>
      <c r="P183" s="54"/>
      <c r="Q183" s="53"/>
      <c r="R183" s="107"/>
    </row>
    <row r="184" spans="1:260" s="108" customFormat="1" ht="20.100000000000001" hidden="1" customHeight="1">
      <c r="A184" s="42" t="s">
        <v>677</v>
      </c>
      <c r="B184" s="27" t="s">
        <v>678</v>
      </c>
      <c r="C184" s="30">
        <v>6</v>
      </c>
      <c r="D184" s="27" t="s">
        <v>679</v>
      </c>
      <c r="E184" s="33"/>
      <c r="F184" s="33"/>
      <c r="G184" s="33">
        <v>58869</v>
      </c>
      <c r="H184" s="33">
        <f t="shared" si="23"/>
        <v>353214</v>
      </c>
      <c r="I184" s="33"/>
      <c r="J184" s="33"/>
      <c r="K184" s="28">
        <f t="shared" si="14"/>
        <v>58869</v>
      </c>
      <c r="L184" s="26">
        <f t="shared" si="24"/>
        <v>353214</v>
      </c>
      <c r="M184" s="53" t="s">
        <v>30</v>
      </c>
      <c r="N184" s="54"/>
      <c r="O184" s="65">
        <f t="shared" si="25"/>
        <v>1.4E-3</v>
      </c>
      <c r="P184" s="54"/>
      <c r="Q184" s="53"/>
      <c r="R184" s="107"/>
    </row>
    <row r="185" spans="1:260" s="129" customFormat="1" ht="20.100000000000001" hidden="1" customHeight="1">
      <c r="A185" s="42" t="s">
        <v>680</v>
      </c>
      <c r="B185" s="27" t="s">
        <v>681</v>
      </c>
      <c r="C185" s="30">
        <v>190</v>
      </c>
      <c r="D185" s="27" t="s">
        <v>682</v>
      </c>
      <c r="E185" s="33"/>
      <c r="F185" s="33"/>
      <c r="G185" s="33">
        <v>2369</v>
      </c>
      <c r="H185" s="33">
        <f t="shared" si="23"/>
        <v>450110</v>
      </c>
      <c r="I185" s="33"/>
      <c r="J185" s="33"/>
      <c r="K185" s="28">
        <f t="shared" ref="K185:K209" si="26">E185+G185+I185</f>
        <v>2369</v>
      </c>
      <c r="L185" s="26">
        <f t="shared" si="24"/>
        <v>450110</v>
      </c>
      <c r="M185" s="53" t="s">
        <v>30</v>
      </c>
      <c r="N185" s="54"/>
      <c r="O185" s="65">
        <f t="shared" si="25"/>
        <v>1.8E-3</v>
      </c>
      <c r="P185" s="54"/>
      <c r="Q185" s="53"/>
      <c r="R185" s="107"/>
      <c r="S185" s="108"/>
      <c r="T185" s="108"/>
      <c r="U185" s="108"/>
      <c r="V185" s="108"/>
      <c r="W185" s="108"/>
      <c r="X185" s="108"/>
      <c r="Y185" s="108"/>
      <c r="Z185" s="108"/>
      <c r="AA185" s="108"/>
      <c r="AB185" s="108"/>
      <c r="AC185" s="108"/>
      <c r="AD185" s="108"/>
      <c r="AE185" s="108"/>
      <c r="AF185" s="108"/>
      <c r="AG185" s="108"/>
      <c r="AH185" s="108"/>
      <c r="AI185" s="108"/>
      <c r="AJ185" s="108"/>
      <c r="AK185" s="108"/>
      <c r="AL185" s="108"/>
      <c r="AM185" s="108"/>
      <c r="AN185" s="108"/>
      <c r="AO185" s="108"/>
      <c r="AP185" s="108"/>
      <c r="AQ185" s="108"/>
      <c r="AR185" s="108"/>
      <c r="AS185" s="108"/>
      <c r="AT185" s="108"/>
      <c r="AU185" s="108"/>
      <c r="AV185" s="108"/>
      <c r="AW185" s="108"/>
      <c r="AX185" s="108"/>
      <c r="AY185" s="108"/>
      <c r="AZ185" s="108"/>
      <c r="BA185" s="108"/>
      <c r="BB185" s="108"/>
      <c r="BC185" s="108"/>
      <c r="BD185" s="108"/>
      <c r="BE185" s="108"/>
      <c r="BF185" s="108"/>
      <c r="BG185" s="108"/>
      <c r="BH185" s="108"/>
      <c r="BI185" s="108"/>
      <c r="BJ185" s="108"/>
      <c r="BK185" s="108"/>
      <c r="BL185" s="108"/>
      <c r="BM185" s="108"/>
      <c r="BN185" s="108"/>
      <c r="BO185" s="108"/>
      <c r="BP185" s="108"/>
      <c r="BQ185" s="108"/>
      <c r="BR185" s="108"/>
      <c r="BS185" s="108"/>
      <c r="BT185" s="108"/>
      <c r="BU185" s="108"/>
      <c r="BV185" s="108"/>
      <c r="BW185" s="108"/>
      <c r="BX185" s="108"/>
      <c r="BY185" s="108"/>
      <c r="BZ185" s="108"/>
      <c r="CA185" s="108"/>
      <c r="CB185" s="108"/>
      <c r="CC185" s="108"/>
      <c r="CD185" s="108"/>
      <c r="CE185" s="108"/>
      <c r="CF185" s="108"/>
      <c r="CG185" s="108"/>
      <c r="CH185" s="108"/>
      <c r="CI185" s="108"/>
      <c r="CJ185" s="108"/>
      <c r="CK185" s="108"/>
      <c r="CL185" s="108"/>
      <c r="CM185" s="108"/>
      <c r="CN185" s="108"/>
      <c r="CO185" s="108"/>
      <c r="CP185" s="108"/>
      <c r="CQ185" s="108"/>
      <c r="CR185" s="108"/>
      <c r="CS185" s="108"/>
      <c r="CT185" s="108"/>
      <c r="CU185" s="108"/>
      <c r="CV185" s="108"/>
      <c r="CW185" s="108"/>
      <c r="CX185" s="108"/>
      <c r="CY185" s="108"/>
      <c r="CZ185" s="108"/>
      <c r="DA185" s="108"/>
      <c r="DB185" s="108"/>
      <c r="DC185" s="108"/>
      <c r="DD185" s="108"/>
      <c r="DE185" s="108"/>
      <c r="DF185" s="108"/>
      <c r="DG185" s="108"/>
      <c r="DH185" s="108"/>
      <c r="DI185" s="108"/>
      <c r="DJ185" s="108"/>
      <c r="DK185" s="108"/>
      <c r="DL185" s="108"/>
      <c r="DM185" s="108"/>
      <c r="DN185" s="108"/>
      <c r="DO185" s="108"/>
      <c r="DP185" s="108"/>
      <c r="DQ185" s="108"/>
      <c r="DR185" s="108"/>
      <c r="DS185" s="108"/>
      <c r="DT185" s="108"/>
      <c r="DU185" s="108"/>
      <c r="DV185" s="108"/>
      <c r="DW185" s="108"/>
      <c r="DX185" s="108"/>
      <c r="DY185" s="108"/>
      <c r="DZ185" s="108"/>
      <c r="EA185" s="108"/>
      <c r="EB185" s="108"/>
      <c r="EC185" s="108"/>
      <c r="ED185" s="108"/>
      <c r="EE185" s="108"/>
      <c r="EF185" s="108"/>
      <c r="EG185" s="108"/>
      <c r="EH185" s="108"/>
      <c r="EI185" s="108"/>
      <c r="EJ185" s="108"/>
      <c r="EK185" s="108"/>
      <c r="EL185" s="108"/>
      <c r="EM185" s="108"/>
      <c r="EN185" s="108"/>
      <c r="EO185" s="108"/>
      <c r="EP185" s="108"/>
      <c r="EQ185" s="108"/>
      <c r="ER185" s="108"/>
      <c r="ES185" s="108"/>
      <c r="ET185" s="108"/>
      <c r="EU185" s="108"/>
      <c r="EV185" s="108"/>
      <c r="EW185" s="108"/>
      <c r="EX185" s="108"/>
      <c r="EY185" s="108"/>
      <c r="EZ185" s="108"/>
      <c r="FA185" s="108"/>
      <c r="FB185" s="108"/>
      <c r="FC185" s="108"/>
      <c r="FD185" s="108"/>
      <c r="FE185" s="108"/>
      <c r="FF185" s="108"/>
      <c r="FG185" s="108"/>
      <c r="FH185" s="108"/>
      <c r="FI185" s="108"/>
      <c r="FJ185" s="108"/>
      <c r="FK185" s="108"/>
      <c r="FL185" s="108"/>
      <c r="FM185" s="108"/>
      <c r="FN185" s="108"/>
      <c r="FO185" s="108"/>
      <c r="FP185" s="108"/>
      <c r="FQ185" s="108"/>
      <c r="FR185" s="108"/>
      <c r="FS185" s="108"/>
      <c r="FT185" s="108"/>
      <c r="FU185" s="108"/>
      <c r="FV185" s="108"/>
      <c r="FW185" s="108"/>
      <c r="FX185" s="108"/>
      <c r="FY185" s="108"/>
      <c r="FZ185" s="108"/>
      <c r="GA185" s="108"/>
      <c r="GB185" s="108"/>
      <c r="GC185" s="108"/>
      <c r="GD185" s="108"/>
      <c r="GE185" s="108"/>
      <c r="GF185" s="108"/>
      <c r="GG185" s="108"/>
      <c r="GH185" s="108"/>
      <c r="GI185" s="108"/>
      <c r="GJ185" s="108"/>
      <c r="GK185" s="108"/>
      <c r="GL185" s="108"/>
      <c r="GM185" s="108"/>
      <c r="GN185" s="108"/>
      <c r="GO185" s="108"/>
      <c r="GP185" s="108"/>
      <c r="GQ185" s="108"/>
      <c r="GR185" s="108"/>
      <c r="GS185" s="108"/>
      <c r="GT185" s="108"/>
      <c r="GU185" s="108"/>
      <c r="GV185" s="108"/>
      <c r="GW185" s="108"/>
      <c r="GX185" s="108"/>
      <c r="GY185" s="108"/>
      <c r="GZ185" s="108"/>
      <c r="HA185" s="108"/>
      <c r="HB185" s="108"/>
      <c r="HC185" s="108"/>
      <c r="HD185" s="108"/>
      <c r="HE185" s="108"/>
      <c r="HF185" s="108"/>
      <c r="HG185" s="108"/>
      <c r="HH185" s="108"/>
      <c r="HI185" s="108"/>
      <c r="HJ185" s="108"/>
      <c r="HK185" s="108"/>
      <c r="HL185" s="108"/>
      <c r="HM185" s="108"/>
      <c r="HN185" s="108"/>
      <c r="HO185" s="108"/>
      <c r="HP185" s="108"/>
      <c r="HQ185" s="108"/>
      <c r="HR185" s="108"/>
      <c r="HS185" s="108"/>
      <c r="HT185" s="108"/>
      <c r="HU185" s="108"/>
      <c r="HV185" s="108"/>
      <c r="HW185" s="108"/>
      <c r="HX185" s="108"/>
      <c r="HY185" s="108"/>
      <c r="HZ185" s="108"/>
      <c r="IA185" s="108"/>
      <c r="IB185" s="108"/>
      <c r="IC185" s="108"/>
      <c r="ID185" s="108"/>
      <c r="IE185" s="108"/>
      <c r="IF185" s="108"/>
      <c r="IG185" s="108"/>
      <c r="IH185" s="108"/>
      <c r="II185" s="108"/>
      <c r="IJ185" s="108"/>
      <c r="IK185" s="108"/>
      <c r="IL185" s="108"/>
      <c r="IM185" s="108"/>
      <c r="IN185" s="108"/>
      <c r="IO185" s="108"/>
      <c r="IP185" s="108"/>
      <c r="IQ185" s="108"/>
      <c r="IR185" s="108"/>
      <c r="IS185" s="108"/>
      <c r="IT185" s="108"/>
      <c r="IU185" s="108"/>
      <c r="IV185" s="108"/>
      <c r="IW185" s="108"/>
      <c r="IX185" s="108"/>
      <c r="IY185" s="108"/>
      <c r="IZ185" s="108"/>
    </row>
    <row r="186" spans="1:260" s="111" customFormat="1" ht="20.100000000000001" hidden="1" customHeight="1">
      <c r="A186" s="42" t="s">
        <v>683</v>
      </c>
      <c r="B186" s="27" t="s">
        <v>684</v>
      </c>
      <c r="C186" s="30">
        <v>190</v>
      </c>
      <c r="D186" s="27" t="s">
        <v>685</v>
      </c>
      <c r="E186" s="33"/>
      <c r="F186" s="33"/>
      <c r="G186" s="33">
        <v>2369</v>
      </c>
      <c r="H186" s="33">
        <f t="shared" si="23"/>
        <v>450110</v>
      </c>
      <c r="I186" s="33"/>
      <c r="J186" s="33"/>
      <c r="K186" s="28">
        <f t="shared" si="26"/>
        <v>2369</v>
      </c>
      <c r="L186" s="26">
        <f t="shared" si="24"/>
        <v>450110</v>
      </c>
      <c r="M186" s="53" t="s">
        <v>30</v>
      </c>
      <c r="N186" s="54"/>
      <c r="O186" s="65">
        <f t="shared" si="25"/>
        <v>1.8E-3</v>
      </c>
      <c r="P186" s="54"/>
      <c r="Q186" s="53"/>
      <c r="R186" s="107"/>
      <c r="S186" s="108"/>
      <c r="T186" s="108"/>
      <c r="U186" s="108"/>
      <c r="V186" s="108"/>
      <c r="W186" s="108"/>
      <c r="X186" s="108"/>
      <c r="Y186" s="108"/>
      <c r="Z186" s="108"/>
      <c r="AA186" s="108"/>
      <c r="AB186" s="108"/>
      <c r="AC186" s="108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  <c r="AN186" s="108"/>
      <c r="AO186" s="108"/>
      <c r="AP186" s="108"/>
      <c r="AQ186" s="108"/>
      <c r="AR186" s="108"/>
      <c r="AS186" s="108"/>
      <c r="AT186" s="108"/>
      <c r="AU186" s="108"/>
      <c r="AV186" s="108"/>
      <c r="AW186" s="108"/>
      <c r="AX186" s="108"/>
      <c r="AY186" s="108"/>
      <c r="AZ186" s="108"/>
      <c r="BA186" s="108"/>
      <c r="BB186" s="108"/>
      <c r="BC186" s="108"/>
      <c r="BD186" s="108"/>
      <c r="BE186" s="108"/>
      <c r="BF186" s="108"/>
      <c r="BG186" s="108"/>
      <c r="BH186" s="108"/>
      <c r="BI186" s="108"/>
      <c r="BJ186" s="108"/>
      <c r="BK186" s="108"/>
      <c r="BL186" s="108"/>
      <c r="BM186" s="108"/>
      <c r="BN186" s="108"/>
      <c r="BO186" s="108"/>
      <c r="BP186" s="108"/>
      <c r="BQ186" s="108"/>
      <c r="BR186" s="108"/>
      <c r="BS186" s="108"/>
      <c r="BT186" s="108"/>
      <c r="BU186" s="108"/>
      <c r="BV186" s="108"/>
      <c r="BW186" s="108"/>
      <c r="BX186" s="108"/>
      <c r="BY186" s="108"/>
      <c r="BZ186" s="108"/>
      <c r="CA186" s="108"/>
      <c r="CB186" s="108"/>
      <c r="CC186" s="108"/>
      <c r="CD186" s="108"/>
      <c r="CE186" s="108"/>
      <c r="CF186" s="108"/>
      <c r="CG186" s="108"/>
      <c r="CH186" s="108"/>
      <c r="CI186" s="108"/>
      <c r="CJ186" s="108"/>
      <c r="CK186" s="108"/>
      <c r="CL186" s="108"/>
      <c r="CM186" s="108"/>
      <c r="CN186" s="108"/>
      <c r="CO186" s="108"/>
      <c r="CP186" s="108"/>
      <c r="CQ186" s="108"/>
      <c r="CR186" s="108"/>
      <c r="CS186" s="108"/>
      <c r="CT186" s="108"/>
      <c r="CU186" s="108"/>
      <c r="CV186" s="108"/>
      <c r="CW186" s="108"/>
      <c r="CX186" s="108"/>
      <c r="CY186" s="108"/>
      <c r="CZ186" s="108"/>
      <c r="DA186" s="108"/>
      <c r="DB186" s="108"/>
      <c r="DC186" s="108"/>
      <c r="DD186" s="108"/>
      <c r="DE186" s="108"/>
      <c r="DF186" s="108"/>
      <c r="DG186" s="108"/>
      <c r="DH186" s="108"/>
      <c r="DI186" s="108"/>
      <c r="DJ186" s="108"/>
      <c r="DK186" s="108"/>
      <c r="DL186" s="108"/>
      <c r="DM186" s="108"/>
      <c r="DN186" s="108"/>
      <c r="DO186" s="108"/>
      <c r="DP186" s="108"/>
      <c r="DQ186" s="108"/>
      <c r="DR186" s="108"/>
      <c r="DS186" s="108"/>
      <c r="DT186" s="108"/>
      <c r="DU186" s="108"/>
      <c r="DV186" s="108"/>
      <c r="DW186" s="108"/>
      <c r="DX186" s="108"/>
      <c r="DY186" s="108"/>
      <c r="DZ186" s="108"/>
      <c r="EA186" s="108"/>
      <c r="EB186" s="108"/>
      <c r="EC186" s="108"/>
      <c r="ED186" s="108"/>
      <c r="EE186" s="108"/>
      <c r="EF186" s="108"/>
      <c r="EG186" s="108"/>
      <c r="EH186" s="108"/>
      <c r="EI186" s="108"/>
      <c r="EJ186" s="108"/>
      <c r="EK186" s="108"/>
      <c r="EL186" s="108"/>
      <c r="EM186" s="108"/>
      <c r="EN186" s="108"/>
      <c r="EO186" s="108"/>
      <c r="EP186" s="108"/>
      <c r="EQ186" s="108"/>
      <c r="ER186" s="108"/>
      <c r="ES186" s="108"/>
      <c r="ET186" s="108"/>
      <c r="EU186" s="108"/>
      <c r="EV186" s="108"/>
      <c r="EW186" s="108"/>
      <c r="EX186" s="108"/>
      <c r="EY186" s="108"/>
      <c r="EZ186" s="108"/>
      <c r="FA186" s="108"/>
      <c r="FB186" s="108"/>
      <c r="FC186" s="108"/>
      <c r="FD186" s="108"/>
      <c r="FE186" s="108"/>
      <c r="FF186" s="108"/>
      <c r="FG186" s="108"/>
      <c r="FH186" s="108"/>
      <c r="FI186" s="108"/>
      <c r="FJ186" s="108"/>
      <c r="FK186" s="108"/>
      <c r="FL186" s="108"/>
      <c r="FM186" s="108"/>
      <c r="FN186" s="108"/>
      <c r="FO186" s="108"/>
      <c r="FP186" s="108"/>
      <c r="FQ186" s="108"/>
      <c r="FR186" s="108"/>
      <c r="FS186" s="108"/>
      <c r="FT186" s="108"/>
      <c r="FU186" s="108"/>
      <c r="FV186" s="108"/>
      <c r="FW186" s="108"/>
      <c r="FX186" s="108"/>
      <c r="FY186" s="108"/>
      <c r="FZ186" s="108"/>
      <c r="GA186" s="108"/>
      <c r="GB186" s="108"/>
      <c r="GC186" s="108"/>
      <c r="GD186" s="108"/>
      <c r="GE186" s="108"/>
      <c r="GF186" s="108"/>
      <c r="GG186" s="108"/>
      <c r="GH186" s="108"/>
      <c r="GI186" s="108"/>
      <c r="GJ186" s="108"/>
      <c r="GK186" s="108"/>
      <c r="GL186" s="108"/>
      <c r="GM186" s="108"/>
      <c r="GN186" s="108"/>
      <c r="GO186" s="108"/>
      <c r="GP186" s="108"/>
      <c r="GQ186" s="108"/>
      <c r="GR186" s="108"/>
      <c r="GS186" s="108"/>
      <c r="GT186" s="108"/>
      <c r="GU186" s="108"/>
      <c r="GV186" s="108"/>
      <c r="GW186" s="108"/>
      <c r="GX186" s="108"/>
      <c r="GY186" s="108"/>
      <c r="GZ186" s="108"/>
      <c r="HA186" s="108"/>
      <c r="HB186" s="108"/>
      <c r="HC186" s="108"/>
      <c r="HD186" s="108"/>
      <c r="HE186" s="108"/>
      <c r="HF186" s="108"/>
      <c r="HG186" s="108"/>
      <c r="HH186" s="108"/>
      <c r="HI186" s="108"/>
      <c r="HJ186" s="108"/>
      <c r="HK186" s="108"/>
      <c r="HL186" s="108"/>
      <c r="HM186" s="108"/>
      <c r="HN186" s="108"/>
      <c r="HO186" s="108"/>
      <c r="HP186" s="108"/>
      <c r="HQ186" s="108"/>
      <c r="HR186" s="108"/>
      <c r="HS186" s="108"/>
      <c r="HT186" s="108"/>
      <c r="HU186" s="108"/>
      <c r="HV186" s="108"/>
      <c r="HW186" s="108"/>
      <c r="HX186" s="108"/>
      <c r="HY186" s="108"/>
      <c r="HZ186" s="108"/>
      <c r="IA186" s="108"/>
      <c r="IB186" s="108"/>
      <c r="IC186" s="108"/>
      <c r="ID186" s="108"/>
      <c r="IE186" s="108"/>
      <c r="IF186" s="108"/>
      <c r="IG186" s="108"/>
      <c r="IH186" s="108"/>
      <c r="II186" s="108"/>
      <c r="IJ186" s="108"/>
      <c r="IK186" s="108"/>
      <c r="IL186" s="108"/>
      <c r="IM186" s="108"/>
      <c r="IN186" s="108"/>
      <c r="IO186" s="108"/>
      <c r="IP186" s="108"/>
      <c r="IQ186" s="108"/>
      <c r="IR186" s="108"/>
      <c r="IS186" s="108"/>
      <c r="IT186" s="108"/>
      <c r="IU186" s="108"/>
      <c r="IV186" s="108"/>
      <c r="IW186" s="108"/>
      <c r="IX186" s="108"/>
      <c r="IY186" s="108"/>
      <c r="IZ186" s="108"/>
    </row>
    <row r="187" spans="1:260" s="111" customFormat="1" ht="20.100000000000001" hidden="1" customHeight="1">
      <c r="A187" s="42" t="s">
        <v>686</v>
      </c>
      <c r="B187" s="27" t="s">
        <v>687</v>
      </c>
      <c r="C187" s="30">
        <v>50</v>
      </c>
      <c r="D187" s="27" t="s">
        <v>688</v>
      </c>
      <c r="E187" s="33"/>
      <c r="F187" s="33"/>
      <c r="G187" s="33">
        <v>1789</v>
      </c>
      <c r="H187" s="33">
        <f t="shared" si="23"/>
        <v>89450</v>
      </c>
      <c r="I187" s="33"/>
      <c r="J187" s="33"/>
      <c r="K187" s="28">
        <f t="shared" si="26"/>
        <v>1789</v>
      </c>
      <c r="L187" s="26">
        <f t="shared" si="24"/>
        <v>89450</v>
      </c>
      <c r="M187" s="53" t="s">
        <v>30</v>
      </c>
      <c r="N187" s="54"/>
      <c r="O187" s="65">
        <f t="shared" si="25"/>
        <v>4.0000000000000002E-4</v>
      </c>
      <c r="P187" s="54"/>
      <c r="Q187" s="53"/>
      <c r="R187" s="107"/>
      <c r="S187" s="108"/>
      <c r="T187" s="108"/>
      <c r="U187" s="108"/>
      <c r="V187" s="108"/>
      <c r="W187" s="108"/>
      <c r="X187" s="108"/>
      <c r="Y187" s="108"/>
      <c r="Z187" s="108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8"/>
      <c r="AL187" s="108"/>
      <c r="AM187" s="108"/>
      <c r="AN187" s="108"/>
      <c r="AO187" s="108"/>
      <c r="AP187" s="108"/>
      <c r="AQ187" s="108"/>
      <c r="AR187" s="108"/>
      <c r="AS187" s="108"/>
      <c r="AT187" s="108"/>
      <c r="AU187" s="108"/>
      <c r="AV187" s="108"/>
      <c r="AW187" s="108"/>
      <c r="AX187" s="108"/>
      <c r="AY187" s="108"/>
      <c r="AZ187" s="108"/>
      <c r="BA187" s="108"/>
      <c r="BB187" s="108"/>
      <c r="BC187" s="108"/>
      <c r="BD187" s="108"/>
      <c r="BE187" s="108"/>
      <c r="BF187" s="108"/>
      <c r="BG187" s="108"/>
      <c r="BH187" s="108"/>
      <c r="BI187" s="108"/>
      <c r="BJ187" s="108"/>
      <c r="BK187" s="108"/>
      <c r="BL187" s="108"/>
      <c r="BM187" s="108"/>
      <c r="BN187" s="108"/>
      <c r="BO187" s="108"/>
      <c r="BP187" s="108"/>
      <c r="BQ187" s="108"/>
      <c r="BR187" s="108"/>
      <c r="BS187" s="108"/>
      <c r="BT187" s="108"/>
      <c r="BU187" s="108"/>
      <c r="BV187" s="108"/>
      <c r="BW187" s="108"/>
      <c r="BX187" s="108"/>
      <c r="BY187" s="108"/>
      <c r="BZ187" s="108"/>
      <c r="CA187" s="108"/>
      <c r="CB187" s="108"/>
      <c r="CC187" s="108"/>
      <c r="CD187" s="108"/>
      <c r="CE187" s="108"/>
      <c r="CF187" s="108"/>
      <c r="CG187" s="108"/>
      <c r="CH187" s="108"/>
      <c r="CI187" s="108"/>
      <c r="CJ187" s="108"/>
      <c r="CK187" s="108"/>
      <c r="CL187" s="108"/>
      <c r="CM187" s="108"/>
      <c r="CN187" s="108"/>
      <c r="CO187" s="108"/>
      <c r="CP187" s="108"/>
      <c r="CQ187" s="108"/>
      <c r="CR187" s="108"/>
      <c r="CS187" s="108"/>
      <c r="CT187" s="108"/>
      <c r="CU187" s="108"/>
      <c r="CV187" s="108"/>
      <c r="CW187" s="108"/>
      <c r="CX187" s="108"/>
      <c r="CY187" s="108"/>
      <c r="CZ187" s="108"/>
      <c r="DA187" s="108"/>
      <c r="DB187" s="108"/>
      <c r="DC187" s="108"/>
      <c r="DD187" s="108"/>
      <c r="DE187" s="108"/>
      <c r="DF187" s="108"/>
      <c r="DG187" s="108"/>
      <c r="DH187" s="108"/>
      <c r="DI187" s="108"/>
      <c r="DJ187" s="108"/>
      <c r="DK187" s="108"/>
      <c r="DL187" s="108"/>
      <c r="DM187" s="108"/>
      <c r="DN187" s="108"/>
      <c r="DO187" s="108"/>
      <c r="DP187" s="108"/>
      <c r="DQ187" s="108"/>
      <c r="DR187" s="108"/>
      <c r="DS187" s="108"/>
      <c r="DT187" s="108"/>
      <c r="DU187" s="108"/>
      <c r="DV187" s="108"/>
      <c r="DW187" s="108"/>
      <c r="DX187" s="108"/>
      <c r="DY187" s="108"/>
      <c r="DZ187" s="108"/>
      <c r="EA187" s="108"/>
      <c r="EB187" s="108"/>
      <c r="EC187" s="108"/>
      <c r="ED187" s="108"/>
      <c r="EE187" s="108"/>
      <c r="EF187" s="108"/>
      <c r="EG187" s="108"/>
      <c r="EH187" s="108"/>
      <c r="EI187" s="108"/>
      <c r="EJ187" s="108"/>
      <c r="EK187" s="108"/>
      <c r="EL187" s="108"/>
      <c r="EM187" s="108"/>
      <c r="EN187" s="108"/>
      <c r="EO187" s="108"/>
      <c r="EP187" s="108"/>
      <c r="EQ187" s="108"/>
      <c r="ER187" s="108"/>
      <c r="ES187" s="108"/>
      <c r="ET187" s="108"/>
      <c r="EU187" s="108"/>
      <c r="EV187" s="108"/>
      <c r="EW187" s="108"/>
      <c r="EX187" s="108"/>
      <c r="EY187" s="108"/>
      <c r="EZ187" s="108"/>
      <c r="FA187" s="108"/>
      <c r="FB187" s="108"/>
      <c r="FC187" s="108"/>
      <c r="FD187" s="108"/>
      <c r="FE187" s="108"/>
      <c r="FF187" s="108"/>
      <c r="FG187" s="108"/>
      <c r="FH187" s="108"/>
      <c r="FI187" s="108"/>
      <c r="FJ187" s="108"/>
      <c r="FK187" s="108"/>
      <c r="FL187" s="108"/>
      <c r="FM187" s="108"/>
      <c r="FN187" s="108"/>
      <c r="FO187" s="108"/>
      <c r="FP187" s="108"/>
      <c r="FQ187" s="108"/>
      <c r="FR187" s="108"/>
      <c r="FS187" s="108"/>
      <c r="FT187" s="108"/>
      <c r="FU187" s="108"/>
      <c r="FV187" s="108"/>
      <c r="FW187" s="108"/>
      <c r="FX187" s="108"/>
      <c r="FY187" s="108"/>
      <c r="FZ187" s="108"/>
      <c r="GA187" s="108"/>
      <c r="GB187" s="108"/>
      <c r="GC187" s="108"/>
      <c r="GD187" s="108"/>
      <c r="GE187" s="108"/>
      <c r="GF187" s="108"/>
      <c r="GG187" s="108"/>
      <c r="GH187" s="108"/>
      <c r="GI187" s="108"/>
      <c r="GJ187" s="108"/>
      <c r="GK187" s="108"/>
      <c r="GL187" s="108"/>
      <c r="GM187" s="108"/>
      <c r="GN187" s="108"/>
      <c r="GO187" s="108"/>
      <c r="GP187" s="108"/>
      <c r="GQ187" s="108"/>
      <c r="GR187" s="108"/>
      <c r="GS187" s="108"/>
      <c r="GT187" s="108"/>
      <c r="GU187" s="108"/>
      <c r="GV187" s="108"/>
      <c r="GW187" s="108"/>
      <c r="GX187" s="108"/>
      <c r="GY187" s="108"/>
      <c r="GZ187" s="108"/>
      <c r="HA187" s="108"/>
      <c r="HB187" s="108"/>
      <c r="HC187" s="108"/>
      <c r="HD187" s="108"/>
      <c r="HE187" s="108"/>
      <c r="HF187" s="108"/>
      <c r="HG187" s="108"/>
      <c r="HH187" s="108"/>
      <c r="HI187" s="108"/>
      <c r="HJ187" s="108"/>
      <c r="HK187" s="108"/>
      <c r="HL187" s="108"/>
      <c r="HM187" s="108"/>
      <c r="HN187" s="108"/>
      <c r="HO187" s="108"/>
      <c r="HP187" s="108"/>
      <c r="HQ187" s="108"/>
      <c r="HR187" s="108"/>
      <c r="HS187" s="108"/>
      <c r="HT187" s="108"/>
      <c r="HU187" s="108"/>
      <c r="HV187" s="108"/>
      <c r="HW187" s="108"/>
      <c r="HX187" s="108"/>
      <c r="HY187" s="108"/>
      <c r="HZ187" s="108"/>
      <c r="IA187" s="108"/>
      <c r="IB187" s="108"/>
      <c r="IC187" s="108"/>
      <c r="ID187" s="108"/>
      <c r="IE187" s="108"/>
      <c r="IF187" s="108"/>
      <c r="IG187" s="108"/>
      <c r="IH187" s="108"/>
      <c r="II187" s="108"/>
      <c r="IJ187" s="108"/>
      <c r="IK187" s="108"/>
      <c r="IL187" s="108"/>
      <c r="IM187" s="108"/>
      <c r="IN187" s="108"/>
      <c r="IO187" s="108"/>
      <c r="IP187" s="108"/>
      <c r="IQ187" s="108"/>
      <c r="IR187" s="108"/>
      <c r="IS187" s="108"/>
      <c r="IT187" s="108"/>
      <c r="IU187" s="108"/>
      <c r="IV187" s="108"/>
      <c r="IW187" s="108"/>
      <c r="IX187" s="108"/>
      <c r="IY187" s="108"/>
      <c r="IZ187" s="108"/>
    </row>
    <row r="188" spans="1:260" s="111" customFormat="1" ht="20.100000000000001" hidden="1" customHeight="1">
      <c r="A188" s="42" t="s">
        <v>689</v>
      </c>
      <c r="B188" s="27" t="s">
        <v>690</v>
      </c>
      <c r="C188" s="30">
        <v>50</v>
      </c>
      <c r="D188" s="27" t="s">
        <v>691</v>
      </c>
      <c r="E188" s="33"/>
      <c r="F188" s="33"/>
      <c r="G188" s="33">
        <v>894</v>
      </c>
      <c r="H188" s="33">
        <f t="shared" si="23"/>
        <v>44700</v>
      </c>
      <c r="I188" s="33"/>
      <c r="J188" s="33"/>
      <c r="K188" s="28">
        <f t="shared" si="26"/>
        <v>894</v>
      </c>
      <c r="L188" s="26">
        <f t="shared" si="24"/>
        <v>44700</v>
      </c>
      <c r="M188" s="53" t="s">
        <v>30</v>
      </c>
      <c r="N188" s="54"/>
      <c r="O188" s="65">
        <f t="shared" si="25"/>
        <v>2.0000000000000001E-4</v>
      </c>
      <c r="P188" s="54"/>
      <c r="Q188" s="53"/>
      <c r="R188" s="107"/>
      <c r="S188" s="108"/>
      <c r="T188" s="108"/>
      <c r="U188" s="108"/>
      <c r="V188" s="108"/>
      <c r="W188" s="108"/>
      <c r="X188" s="108"/>
      <c r="Y188" s="108"/>
      <c r="Z188" s="108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8"/>
      <c r="AL188" s="108"/>
      <c r="AM188" s="108"/>
      <c r="AN188" s="108"/>
      <c r="AO188" s="108"/>
      <c r="AP188" s="108"/>
      <c r="AQ188" s="108"/>
      <c r="AR188" s="108"/>
      <c r="AS188" s="108"/>
      <c r="AT188" s="108"/>
      <c r="AU188" s="108"/>
      <c r="AV188" s="108"/>
      <c r="AW188" s="108"/>
      <c r="AX188" s="108"/>
      <c r="AY188" s="108"/>
      <c r="AZ188" s="108"/>
      <c r="BA188" s="108"/>
      <c r="BB188" s="108"/>
      <c r="BC188" s="108"/>
      <c r="BD188" s="108"/>
      <c r="BE188" s="108"/>
      <c r="BF188" s="108"/>
      <c r="BG188" s="108"/>
      <c r="BH188" s="108"/>
      <c r="BI188" s="108"/>
      <c r="BJ188" s="108"/>
      <c r="BK188" s="108"/>
      <c r="BL188" s="108"/>
      <c r="BM188" s="108"/>
      <c r="BN188" s="108"/>
      <c r="BO188" s="108"/>
      <c r="BP188" s="108"/>
      <c r="BQ188" s="108"/>
      <c r="BR188" s="108"/>
      <c r="BS188" s="108"/>
      <c r="BT188" s="108"/>
      <c r="BU188" s="108"/>
      <c r="BV188" s="108"/>
      <c r="BW188" s="108"/>
      <c r="BX188" s="108"/>
      <c r="BY188" s="108"/>
      <c r="BZ188" s="108"/>
      <c r="CA188" s="108"/>
      <c r="CB188" s="108"/>
      <c r="CC188" s="108"/>
      <c r="CD188" s="108"/>
      <c r="CE188" s="108"/>
      <c r="CF188" s="108"/>
      <c r="CG188" s="108"/>
      <c r="CH188" s="108"/>
      <c r="CI188" s="108"/>
      <c r="CJ188" s="108"/>
      <c r="CK188" s="108"/>
      <c r="CL188" s="108"/>
      <c r="CM188" s="108"/>
      <c r="CN188" s="108"/>
      <c r="CO188" s="108"/>
      <c r="CP188" s="108"/>
      <c r="CQ188" s="108"/>
      <c r="CR188" s="108"/>
      <c r="CS188" s="108"/>
      <c r="CT188" s="108"/>
      <c r="CU188" s="108"/>
      <c r="CV188" s="108"/>
      <c r="CW188" s="108"/>
      <c r="CX188" s="108"/>
      <c r="CY188" s="108"/>
      <c r="CZ188" s="108"/>
      <c r="DA188" s="108"/>
      <c r="DB188" s="108"/>
      <c r="DC188" s="108"/>
      <c r="DD188" s="108"/>
      <c r="DE188" s="108"/>
      <c r="DF188" s="108"/>
      <c r="DG188" s="108"/>
      <c r="DH188" s="108"/>
      <c r="DI188" s="108"/>
      <c r="DJ188" s="108"/>
      <c r="DK188" s="108"/>
      <c r="DL188" s="108"/>
      <c r="DM188" s="108"/>
      <c r="DN188" s="108"/>
      <c r="DO188" s="108"/>
      <c r="DP188" s="108"/>
      <c r="DQ188" s="108"/>
      <c r="DR188" s="108"/>
      <c r="DS188" s="108"/>
      <c r="DT188" s="108"/>
      <c r="DU188" s="108"/>
      <c r="DV188" s="108"/>
      <c r="DW188" s="108"/>
      <c r="DX188" s="108"/>
      <c r="DY188" s="108"/>
      <c r="DZ188" s="108"/>
      <c r="EA188" s="108"/>
      <c r="EB188" s="108"/>
      <c r="EC188" s="108"/>
      <c r="ED188" s="108"/>
      <c r="EE188" s="108"/>
      <c r="EF188" s="108"/>
      <c r="EG188" s="108"/>
      <c r="EH188" s="108"/>
      <c r="EI188" s="108"/>
      <c r="EJ188" s="108"/>
      <c r="EK188" s="108"/>
      <c r="EL188" s="108"/>
      <c r="EM188" s="108"/>
      <c r="EN188" s="108"/>
      <c r="EO188" s="108"/>
      <c r="EP188" s="108"/>
      <c r="EQ188" s="108"/>
      <c r="ER188" s="108"/>
      <c r="ES188" s="108"/>
      <c r="ET188" s="108"/>
      <c r="EU188" s="108"/>
      <c r="EV188" s="108"/>
      <c r="EW188" s="108"/>
      <c r="EX188" s="108"/>
      <c r="EY188" s="108"/>
      <c r="EZ188" s="108"/>
      <c r="FA188" s="108"/>
      <c r="FB188" s="108"/>
      <c r="FC188" s="108"/>
      <c r="FD188" s="108"/>
      <c r="FE188" s="108"/>
      <c r="FF188" s="108"/>
      <c r="FG188" s="108"/>
      <c r="FH188" s="108"/>
      <c r="FI188" s="108"/>
      <c r="FJ188" s="108"/>
      <c r="FK188" s="108"/>
      <c r="FL188" s="108"/>
      <c r="FM188" s="108"/>
      <c r="FN188" s="108"/>
      <c r="FO188" s="108"/>
      <c r="FP188" s="108"/>
      <c r="FQ188" s="108"/>
      <c r="FR188" s="108"/>
      <c r="FS188" s="108"/>
      <c r="FT188" s="108"/>
      <c r="FU188" s="108"/>
      <c r="FV188" s="108"/>
      <c r="FW188" s="108"/>
      <c r="FX188" s="108"/>
      <c r="FY188" s="108"/>
      <c r="FZ188" s="108"/>
      <c r="GA188" s="108"/>
      <c r="GB188" s="108"/>
      <c r="GC188" s="108"/>
      <c r="GD188" s="108"/>
      <c r="GE188" s="108"/>
      <c r="GF188" s="108"/>
      <c r="GG188" s="108"/>
      <c r="GH188" s="108"/>
      <c r="GI188" s="108"/>
      <c r="GJ188" s="108"/>
      <c r="GK188" s="108"/>
      <c r="GL188" s="108"/>
      <c r="GM188" s="108"/>
      <c r="GN188" s="108"/>
      <c r="GO188" s="108"/>
      <c r="GP188" s="108"/>
      <c r="GQ188" s="108"/>
      <c r="GR188" s="108"/>
      <c r="GS188" s="108"/>
      <c r="GT188" s="108"/>
      <c r="GU188" s="108"/>
      <c r="GV188" s="108"/>
      <c r="GW188" s="108"/>
      <c r="GX188" s="108"/>
      <c r="GY188" s="108"/>
      <c r="GZ188" s="108"/>
      <c r="HA188" s="108"/>
      <c r="HB188" s="108"/>
      <c r="HC188" s="108"/>
      <c r="HD188" s="108"/>
      <c r="HE188" s="108"/>
      <c r="HF188" s="108"/>
      <c r="HG188" s="108"/>
      <c r="HH188" s="108"/>
      <c r="HI188" s="108"/>
      <c r="HJ188" s="108"/>
      <c r="HK188" s="108"/>
      <c r="HL188" s="108"/>
      <c r="HM188" s="108"/>
      <c r="HN188" s="108"/>
      <c r="HO188" s="108"/>
      <c r="HP188" s="108"/>
      <c r="HQ188" s="108"/>
      <c r="HR188" s="108"/>
      <c r="HS188" s="108"/>
      <c r="HT188" s="108"/>
      <c r="HU188" s="108"/>
      <c r="HV188" s="108"/>
      <c r="HW188" s="108"/>
      <c r="HX188" s="108"/>
      <c r="HY188" s="108"/>
      <c r="HZ188" s="108"/>
      <c r="IA188" s="108"/>
      <c r="IB188" s="108"/>
      <c r="IC188" s="108"/>
      <c r="ID188" s="108"/>
      <c r="IE188" s="108"/>
      <c r="IF188" s="108"/>
      <c r="IG188" s="108"/>
      <c r="IH188" s="108"/>
      <c r="II188" s="108"/>
      <c r="IJ188" s="108"/>
      <c r="IK188" s="108"/>
      <c r="IL188" s="108"/>
      <c r="IM188" s="108"/>
      <c r="IN188" s="108"/>
      <c r="IO188" s="108"/>
      <c r="IP188" s="108"/>
      <c r="IQ188" s="108"/>
      <c r="IR188" s="108"/>
      <c r="IS188" s="108"/>
      <c r="IT188" s="108"/>
      <c r="IU188" s="108"/>
      <c r="IV188" s="108"/>
      <c r="IW188" s="108"/>
      <c r="IX188" s="108"/>
      <c r="IY188" s="108"/>
      <c r="IZ188" s="108"/>
    </row>
    <row r="189" spans="1:260" s="111" customFormat="1" ht="20.100000000000001" hidden="1" customHeight="1">
      <c r="A189" s="42" t="s">
        <v>692</v>
      </c>
      <c r="B189" s="27" t="s">
        <v>693</v>
      </c>
      <c r="C189" s="30">
        <v>140</v>
      </c>
      <c r="D189" s="27" t="s">
        <v>685</v>
      </c>
      <c r="E189" s="33"/>
      <c r="F189" s="33"/>
      <c r="G189" s="33">
        <v>1016</v>
      </c>
      <c r="H189" s="33">
        <f t="shared" si="23"/>
        <v>142240</v>
      </c>
      <c r="I189" s="33"/>
      <c r="J189" s="33"/>
      <c r="K189" s="28">
        <f t="shared" si="26"/>
        <v>1016</v>
      </c>
      <c r="L189" s="26">
        <f t="shared" si="24"/>
        <v>142240</v>
      </c>
      <c r="M189" s="53" t="s">
        <v>30</v>
      </c>
      <c r="N189" s="54"/>
      <c r="O189" s="65">
        <f t="shared" si="25"/>
        <v>5.9999999999999995E-4</v>
      </c>
      <c r="P189" s="54"/>
      <c r="Q189" s="53"/>
      <c r="R189" s="107"/>
      <c r="S189" s="108"/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8"/>
      <c r="AN189" s="108"/>
      <c r="AO189" s="108"/>
      <c r="AP189" s="108"/>
      <c r="AQ189" s="108"/>
      <c r="AR189" s="108"/>
      <c r="AS189" s="108"/>
      <c r="AT189" s="108"/>
      <c r="AU189" s="108"/>
      <c r="AV189" s="108"/>
      <c r="AW189" s="108"/>
      <c r="AX189" s="108"/>
      <c r="AY189" s="108"/>
      <c r="AZ189" s="108"/>
      <c r="BA189" s="108"/>
      <c r="BB189" s="108"/>
      <c r="BC189" s="108"/>
      <c r="BD189" s="108"/>
      <c r="BE189" s="108"/>
      <c r="BF189" s="108"/>
      <c r="BG189" s="108"/>
      <c r="BH189" s="108"/>
      <c r="BI189" s="108"/>
      <c r="BJ189" s="108"/>
      <c r="BK189" s="108"/>
      <c r="BL189" s="108"/>
      <c r="BM189" s="108"/>
      <c r="BN189" s="108"/>
      <c r="BO189" s="108"/>
      <c r="BP189" s="108"/>
      <c r="BQ189" s="108"/>
      <c r="BR189" s="108"/>
      <c r="BS189" s="108"/>
      <c r="BT189" s="108"/>
      <c r="BU189" s="108"/>
      <c r="BV189" s="108"/>
      <c r="BW189" s="108"/>
      <c r="BX189" s="108"/>
      <c r="BY189" s="108"/>
      <c r="BZ189" s="108"/>
      <c r="CA189" s="108"/>
      <c r="CB189" s="108"/>
      <c r="CC189" s="108"/>
      <c r="CD189" s="108"/>
      <c r="CE189" s="108"/>
      <c r="CF189" s="108"/>
      <c r="CG189" s="108"/>
      <c r="CH189" s="108"/>
      <c r="CI189" s="108"/>
      <c r="CJ189" s="108"/>
      <c r="CK189" s="108"/>
      <c r="CL189" s="108"/>
      <c r="CM189" s="108"/>
      <c r="CN189" s="108"/>
      <c r="CO189" s="108"/>
      <c r="CP189" s="108"/>
      <c r="CQ189" s="108"/>
      <c r="CR189" s="108"/>
      <c r="CS189" s="108"/>
      <c r="CT189" s="108"/>
      <c r="CU189" s="108"/>
      <c r="CV189" s="108"/>
      <c r="CW189" s="108"/>
      <c r="CX189" s="108"/>
      <c r="CY189" s="108"/>
      <c r="CZ189" s="108"/>
      <c r="DA189" s="108"/>
      <c r="DB189" s="108"/>
      <c r="DC189" s="108"/>
      <c r="DD189" s="108"/>
      <c r="DE189" s="108"/>
      <c r="DF189" s="108"/>
      <c r="DG189" s="108"/>
      <c r="DH189" s="108"/>
      <c r="DI189" s="108"/>
      <c r="DJ189" s="108"/>
      <c r="DK189" s="108"/>
      <c r="DL189" s="108"/>
      <c r="DM189" s="108"/>
      <c r="DN189" s="108"/>
      <c r="DO189" s="108"/>
      <c r="DP189" s="108"/>
      <c r="DQ189" s="108"/>
      <c r="DR189" s="108"/>
      <c r="DS189" s="108"/>
      <c r="DT189" s="108"/>
      <c r="DU189" s="108"/>
      <c r="DV189" s="108"/>
      <c r="DW189" s="108"/>
      <c r="DX189" s="108"/>
      <c r="DY189" s="108"/>
      <c r="DZ189" s="108"/>
      <c r="EA189" s="108"/>
      <c r="EB189" s="108"/>
      <c r="EC189" s="108"/>
      <c r="ED189" s="108"/>
      <c r="EE189" s="108"/>
      <c r="EF189" s="108"/>
      <c r="EG189" s="108"/>
      <c r="EH189" s="108"/>
      <c r="EI189" s="108"/>
      <c r="EJ189" s="108"/>
      <c r="EK189" s="108"/>
      <c r="EL189" s="108"/>
      <c r="EM189" s="108"/>
      <c r="EN189" s="108"/>
      <c r="EO189" s="108"/>
      <c r="EP189" s="108"/>
      <c r="EQ189" s="108"/>
      <c r="ER189" s="108"/>
      <c r="ES189" s="108"/>
      <c r="ET189" s="108"/>
      <c r="EU189" s="108"/>
      <c r="EV189" s="108"/>
      <c r="EW189" s="108"/>
      <c r="EX189" s="108"/>
      <c r="EY189" s="108"/>
      <c r="EZ189" s="108"/>
      <c r="FA189" s="108"/>
      <c r="FB189" s="108"/>
      <c r="FC189" s="108"/>
      <c r="FD189" s="108"/>
      <c r="FE189" s="108"/>
      <c r="FF189" s="108"/>
      <c r="FG189" s="108"/>
      <c r="FH189" s="108"/>
      <c r="FI189" s="108"/>
      <c r="FJ189" s="108"/>
      <c r="FK189" s="108"/>
      <c r="FL189" s="108"/>
      <c r="FM189" s="108"/>
      <c r="FN189" s="108"/>
      <c r="FO189" s="108"/>
      <c r="FP189" s="108"/>
      <c r="FQ189" s="108"/>
      <c r="FR189" s="108"/>
      <c r="FS189" s="108"/>
      <c r="FT189" s="108"/>
      <c r="FU189" s="108"/>
      <c r="FV189" s="108"/>
      <c r="FW189" s="108"/>
      <c r="FX189" s="108"/>
      <c r="FY189" s="108"/>
      <c r="FZ189" s="108"/>
      <c r="GA189" s="108"/>
      <c r="GB189" s="108"/>
      <c r="GC189" s="108"/>
      <c r="GD189" s="108"/>
      <c r="GE189" s="108"/>
      <c r="GF189" s="108"/>
      <c r="GG189" s="108"/>
      <c r="GH189" s="108"/>
      <c r="GI189" s="108"/>
      <c r="GJ189" s="108"/>
      <c r="GK189" s="108"/>
      <c r="GL189" s="108"/>
      <c r="GM189" s="108"/>
      <c r="GN189" s="108"/>
      <c r="GO189" s="108"/>
      <c r="GP189" s="108"/>
      <c r="GQ189" s="108"/>
      <c r="GR189" s="108"/>
      <c r="GS189" s="108"/>
      <c r="GT189" s="108"/>
      <c r="GU189" s="108"/>
      <c r="GV189" s="108"/>
      <c r="GW189" s="108"/>
      <c r="GX189" s="108"/>
      <c r="GY189" s="108"/>
      <c r="GZ189" s="108"/>
      <c r="HA189" s="108"/>
      <c r="HB189" s="108"/>
      <c r="HC189" s="108"/>
      <c r="HD189" s="108"/>
      <c r="HE189" s="108"/>
      <c r="HF189" s="108"/>
      <c r="HG189" s="108"/>
      <c r="HH189" s="108"/>
      <c r="HI189" s="108"/>
      <c r="HJ189" s="108"/>
      <c r="HK189" s="108"/>
      <c r="HL189" s="108"/>
      <c r="HM189" s="108"/>
      <c r="HN189" s="108"/>
      <c r="HO189" s="108"/>
      <c r="HP189" s="108"/>
      <c r="HQ189" s="108"/>
      <c r="HR189" s="108"/>
      <c r="HS189" s="108"/>
      <c r="HT189" s="108"/>
      <c r="HU189" s="108"/>
      <c r="HV189" s="108"/>
      <c r="HW189" s="108"/>
      <c r="HX189" s="108"/>
      <c r="HY189" s="108"/>
      <c r="HZ189" s="108"/>
      <c r="IA189" s="108"/>
      <c r="IB189" s="108"/>
      <c r="IC189" s="108"/>
      <c r="ID189" s="108"/>
      <c r="IE189" s="108"/>
      <c r="IF189" s="108"/>
      <c r="IG189" s="108"/>
      <c r="IH189" s="108"/>
      <c r="II189" s="108"/>
      <c r="IJ189" s="108"/>
      <c r="IK189" s="108"/>
      <c r="IL189" s="108"/>
      <c r="IM189" s="108"/>
      <c r="IN189" s="108"/>
      <c r="IO189" s="108"/>
      <c r="IP189" s="108"/>
      <c r="IQ189" s="108"/>
      <c r="IR189" s="108"/>
      <c r="IS189" s="108"/>
      <c r="IT189" s="108"/>
      <c r="IU189" s="108"/>
      <c r="IV189" s="108"/>
      <c r="IW189" s="108"/>
      <c r="IX189" s="108"/>
      <c r="IY189" s="108"/>
      <c r="IZ189" s="108"/>
    </row>
    <row r="190" spans="1:260" s="111" customFormat="1" ht="20.100000000000001" hidden="1" customHeight="1">
      <c r="A190" s="42" t="s">
        <v>694</v>
      </c>
      <c r="B190" s="27" t="s">
        <v>695</v>
      </c>
      <c r="C190" s="30">
        <v>140</v>
      </c>
      <c r="D190" s="27" t="s">
        <v>696</v>
      </c>
      <c r="E190" s="33"/>
      <c r="F190" s="33"/>
      <c r="G190" s="33">
        <v>507</v>
      </c>
      <c r="H190" s="33">
        <f t="shared" si="23"/>
        <v>70980</v>
      </c>
      <c r="I190" s="33"/>
      <c r="J190" s="33"/>
      <c r="K190" s="28">
        <f t="shared" si="26"/>
        <v>507</v>
      </c>
      <c r="L190" s="26">
        <f t="shared" si="24"/>
        <v>70980</v>
      </c>
      <c r="M190" s="53" t="s">
        <v>30</v>
      </c>
      <c r="N190" s="54"/>
      <c r="O190" s="65">
        <f t="shared" si="25"/>
        <v>2.9999999999999997E-4</v>
      </c>
      <c r="P190" s="54"/>
      <c r="Q190" s="53"/>
      <c r="R190" s="107"/>
      <c r="S190" s="108"/>
      <c r="T190" s="108"/>
      <c r="U190" s="108"/>
      <c r="V190" s="108"/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8"/>
      <c r="AN190" s="108"/>
      <c r="AO190" s="108"/>
      <c r="AP190" s="108"/>
      <c r="AQ190" s="108"/>
      <c r="AR190" s="108"/>
      <c r="AS190" s="108"/>
      <c r="AT190" s="108"/>
      <c r="AU190" s="108"/>
      <c r="AV190" s="108"/>
      <c r="AW190" s="108"/>
      <c r="AX190" s="108"/>
      <c r="AY190" s="108"/>
      <c r="AZ190" s="108"/>
      <c r="BA190" s="108"/>
      <c r="BB190" s="108"/>
      <c r="BC190" s="108"/>
      <c r="BD190" s="108"/>
      <c r="BE190" s="108"/>
      <c r="BF190" s="108"/>
      <c r="BG190" s="108"/>
      <c r="BH190" s="108"/>
      <c r="BI190" s="108"/>
      <c r="BJ190" s="108"/>
      <c r="BK190" s="108"/>
      <c r="BL190" s="108"/>
      <c r="BM190" s="108"/>
      <c r="BN190" s="108"/>
      <c r="BO190" s="108"/>
      <c r="BP190" s="108"/>
      <c r="BQ190" s="108"/>
      <c r="BR190" s="108"/>
      <c r="BS190" s="108"/>
      <c r="BT190" s="108"/>
      <c r="BU190" s="108"/>
      <c r="BV190" s="108"/>
      <c r="BW190" s="108"/>
      <c r="BX190" s="108"/>
      <c r="BY190" s="108"/>
      <c r="BZ190" s="108"/>
      <c r="CA190" s="108"/>
      <c r="CB190" s="108"/>
      <c r="CC190" s="108"/>
      <c r="CD190" s="108"/>
      <c r="CE190" s="108"/>
      <c r="CF190" s="108"/>
      <c r="CG190" s="108"/>
      <c r="CH190" s="108"/>
      <c r="CI190" s="108"/>
      <c r="CJ190" s="108"/>
      <c r="CK190" s="108"/>
      <c r="CL190" s="108"/>
      <c r="CM190" s="108"/>
      <c r="CN190" s="108"/>
      <c r="CO190" s="108"/>
      <c r="CP190" s="108"/>
      <c r="CQ190" s="108"/>
      <c r="CR190" s="108"/>
      <c r="CS190" s="108"/>
      <c r="CT190" s="108"/>
      <c r="CU190" s="108"/>
      <c r="CV190" s="108"/>
      <c r="CW190" s="108"/>
      <c r="CX190" s="108"/>
      <c r="CY190" s="108"/>
      <c r="CZ190" s="108"/>
      <c r="DA190" s="108"/>
      <c r="DB190" s="108"/>
      <c r="DC190" s="108"/>
      <c r="DD190" s="108"/>
      <c r="DE190" s="108"/>
      <c r="DF190" s="108"/>
      <c r="DG190" s="108"/>
      <c r="DH190" s="108"/>
      <c r="DI190" s="108"/>
      <c r="DJ190" s="108"/>
      <c r="DK190" s="108"/>
      <c r="DL190" s="108"/>
      <c r="DM190" s="108"/>
      <c r="DN190" s="108"/>
      <c r="DO190" s="108"/>
      <c r="DP190" s="108"/>
      <c r="DQ190" s="108"/>
      <c r="DR190" s="108"/>
      <c r="DS190" s="108"/>
      <c r="DT190" s="108"/>
      <c r="DU190" s="108"/>
      <c r="DV190" s="108"/>
      <c r="DW190" s="108"/>
      <c r="DX190" s="108"/>
      <c r="DY190" s="108"/>
      <c r="DZ190" s="108"/>
      <c r="EA190" s="108"/>
      <c r="EB190" s="108"/>
      <c r="EC190" s="108"/>
      <c r="ED190" s="108"/>
      <c r="EE190" s="108"/>
      <c r="EF190" s="108"/>
      <c r="EG190" s="108"/>
      <c r="EH190" s="108"/>
      <c r="EI190" s="108"/>
      <c r="EJ190" s="108"/>
      <c r="EK190" s="108"/>
      <c r="EL190" s="108"/>
      <c r="EM190" s="108"/>
      <c r="EN190" s="108"/>
      <c r="EO190" s="108"/>
      <c r="EP190" s="108"/>
      <c r="EQ190" s="108"/>
      <c r="ER190" s="108"/>
      <c r="ES190" s="108"/>
      <c r="ET190" s="108"/>
      <c r="EU190" s="108"/>
      <c r="EV190" s="108"/>
      <c r="EW190" s="108"/>
      <c r="EX190" s="108"/>
      <c r="EY190" s="108"/>
      <c r="EZ190" s="108"/>
      <c r="FA190" s="108"/>
      <c r="FB190" s="108"/>
      <c r="FC190" s="108"/>
      <c r="FD190" s="108"/>
      <c r="FE190" s="108"/>
      <c r="FF190" s="108"/>
      <c r="FG190" s="108"/>
      <c r="FH190" s="108"/>
      <c r="FI190" s="108"/>
      <c r="FJ190" s="108"/>
      <c r="FK190" s="108"/>
      <c r="FL190" s="108"/>
      <c r="FM190" s="108"/>
      <c r="FN190" s="108"/>
      <c r="FO190" s="108"/>
      <c r="FP190" s="108"/>
      <c r="FQ190" s="108"/>
      <c r="FR190" s="108"/>
      <c r="FS190" s="108"/>
      <c r="FT190" s="108"/>
      <c r="FU190" s="108"/>
      <c r="FV190" s="108"/>
      <c r="FW190" s="108"/>
      <c r="FX190" s="108"/>
      <c r="FY190" s="108"/>
      <c r="FZ190" s="108"/>
      <c r="GA190" s="108"/>
      <c r="GB190" s="108"/>
      <c r="GC190" s="108"/>
      <c r="GD190" s="108"/>
      <c r="GE190" s="108"/>
      <c r="GF190" s="108"/>
      <c r="GG190" s="108"/>
      <c r="GH190" s="108"/>
      <c r="GI190" s="108"/>
      <c r="GJ190" s="108"/>
      <c r="GK190" s="108"/>
      <c r="GL190" s="108"/>
      <c r="GM190" s="108"/>
      <c r="GN190" s="108"/>
      <c r="GO190" s="108"/>
      <c r="GP190" s="108"/>
      <c r="GQ190" s="108"/>
      <c r="GR190" s="108"/>
      <c r="GS190" s="108"/>
      <c r="GT190" s="108"/>
      <c r="GU190" s="108"/>
      <c r="GV190" s="108"/>
      <c r="GW190" s="108"/>
      <c r="GX190" s="108"/>
      <c r="GY190" s="108"/>
      <c r="GZ190" s="108"/>
      <c r="HA190" s="108"/>
      <c r="HB190" s="108"/>
      <c r="HC190" s="108"/>
      <c r="HD190" s="108"/>
      <c r="HE190" s="108"/>
      <c r="HF190" s="108"/>
      <c r="HG190" s="108"/>
      <c r="HH190" s="108"/>
      <c r="HI190" s="108"/>
      <c r="HJ190" s="108"/>
      <c r="HK190" s="108"/>
      <c r="HL190" s="108"/>
      <c r="HM190" s="108"/>
      <c r="HN190" s="108"/>
      <c r="HO190" s="108"/>
      <c r="HP190" s="108"/>
      <c r="HQ190" s="108"/>
      <c r="HR190" s="108"/>
      <c r="HS190" s="108"/>
      <c r="HT190" s="108"/>
      <c r="HU190" s="108"/>
      <c r="HV190" s="108"/>
      <c r="HW190" s="108"/>
      <c r="HX190" s="108"/>
      <c r="HY190" s="108"/>
      <c r="HZ190" s="108"/>
      <c r="IA190" s="108"/>
      <c r="IB190" s="108"/>
      <c r="IC190" s="108"/>
      <c r="ID190" s="108"/>
      <c r="IE190" s="108"/>
      <c r="IF190" s="108"/>
      <c r="IG190" s="108"/>
      <c r="IH190" s="108"/>
      <c r="II190" s="108"/>
      <c r="IJ190" s="108"/>
      <c r="IK190" s="108"/>
      <c r="IL190" s="108"/>
      <c r="IM190" s="108"/>
      <c r="IN190" s="108"/>
      <c r="IO190" s="108"/>
      <c r="IP190" s="108"/>
      <c r="IQ190" s="108"/>
      <c r="IR190" s="108"/>
      <c r="IS190" s="108"/>
      <c r="IT190" s="108"/>
      <c r="IU190" s="108"/>
      <c r="IV190" s="108"/>
      <c r="IW190" s="108"/>
      <c r="IX190" s="108"/>
      <c r="IY190" s="108"/>
      <c r="IZ190" s="108"/>
    </row>
    <row r="191" spans="1:260" s="111" customFormat="1" ht="20.100000000000001" hidden="1" customHeight="1">
      <c r="A191" s="42" t="s">
        <v>680</v>
      </c>
      <c r="B191" s="27" t="s">
        <v>697</v>
      </c>
      <c r="C191" s="30">
        <v>60</v>
      </c>
      <c r="D191" s="27" t="s">
        <v>436</v>
      </c>
      <c r="E191" s="33"/>
      <c r="F191" s="33"/>
      <c r="G191" s="33">
        <v>816</v>
      </c>
      <c r="H191" s="33">
        <f t="shared" si="23"/>
        <v>48960</v>
      </c>
      <c r="I191" s="33"/>
      <c r="J191" s="33"/>
      <c r="K191" s="28">
        <f t="shared" si="26"/>
        <v>816</v>
      </c>
      <c r="L191" s="26">
        <f t="shared" si="24"/>
        <v>48960</v>
      </c>
      <c r="M191" s="53" t="s">
        <v>30</v>
      </c>
      <c r="N191" s="54"/>
      <c r="O191" s="65">
        <f t="shared" si="25"/>
        <v>2.0000000000000001E-4</v>
      </c>
      <c r="P191" s="54"/>
      <c r="Q191" s="53"/>
      <c r="R191" s="107"/>
      <c r="S191" s="108"/>
      <c r="T191" s="108"/>
      <c r="U191" s="108"/>
      <c r="V191" s="108"/>
      <c r="W191" s="108"/>
      <c r="X191" s="108"/>
      <c r="Y191" s="108"/>
      <c r="Z191" s="108"/>
      <c r="AA191" s="108"/>
      <c r="AB191" s="108"/>
      <c r="AC191" s="108"/>
      <c r="AD191" s="108"/>
      <c r="AE191" s="108"/>
      <c r="AF191" s="108"/>
      <c r="AG191" s="108"/>
      <c r="AH191" s="108"/>
      <c r="AI191" s="108"/>
      <c r="AJ191" s="108"/>
      <c r="AK191" s="108"/>
      <c r="AL191" s="108"/>
      <c r="AM191" s="108"/>
      <c r="AN191" s="108"/>
      <c r="AO191" s="108"/>
      <c r="AP191" s="108"/>
      <c r="AQ191" s="108"/>
      <c r="AR191" s="108"/>
      <c r="AS191" s="108"/>
      <c r="AT191" s="108"/>
      <c r="AU191" s="108"/>
      <c r="AV191" s="108"/>
      <c r="AW191" s="108"/>
      <c r="AX191" s="108"/>
      <c r="AY191" s="108"/>
      <c r="AZ191" s="108"/>
      <c r="BA191" s="108"/>
      <c r="BB191" s="108"/>
      <c r="BC191" s="108"/>
      <c r="BD191" s="108"/>
      <c r="BE191" s="108"/>
      <c r="BF191" s="108"/>
      <c r="BG191" s="108"/>
      <c r="BH191" s="108"/>
      <c r="BI191" s="108"/>
      <c r="BJ191" s="108"/>
      <c r="BK191" s="108"/>
      <c r="BL191" s="108"/>
      <c r="BM191" s="108"/>
      <c r="BN191" s="108"/>
      <c r="BO191" s="108"/>
      <c r="BP191" s="108"/>
      <c r="BQ191" s="108"/>
      <c r="BR191" s="108"/>
      <c r="BS191" s="108"/>
      <c r="BT191" s="108"/>
      <c r="BU191" s="108"/>
      <c r="BV191" s="108"/>
      <c r="BW191" s="108"/>
      <c r="BX191" s="108"/>
      <c r="BY191" s="108"/>
      <c r="BZ191" s="108"/>
      <c r="CA191" s="108"/>
      <c r="CB191" s="108"/>
      <c r="CC191" s="108"/>
      <c r="CD191" s="108"/>
      <c r="CE191" s="108"/>
      <c r="CF191" s="108"/>
      <c r="CG191" s="108"/>
      <c r="CH191" s="108"/>
      <c r="CI191" s="108"/>
      <c r="CJ191" s="108"/>
      <c r="CK191" s="108"/>
      <c r="CL191" s="108"/>
      <c r="CM191" s="108"/>
      <c r="CN191" s="108"/>
      <c r="CO191" s="108"/>
      <c r="CP191" s="108"/>
      <c r="CQ191" s="108"/>
      <c r="CR191" s="108"/>
      <c r="CS191" s="108"/>
      <c r="CT191" s="108"/>
      <c r="CU191" s="108"/>
      <c r="CV191" s="108"/>
      <c r="CW191" s="108"/>
      <c r="CX191" s="108"/>
      <c r="CY191" s="108"/>
      <c r="CZ191" s="108"/>
      <c r="DA191" s="108"/>
      <c r="DB191" s="108"/>
      <c r="DC191" s="108"/>
      <c r="DD191" s="108"/>
      <c r="DE191" s="108"/>
      <c r="DF191" s="108"/>
      <c r="DG191" s="108"/>
      <c r="DH191" s="108"/>
      <c r="DI191" s="108"/>
      <c r="DJ191" s="108"/>
      <c r="DK191" s="108"/>
      <c r="DL191" s="108"/>
      <c r="DM191" s="108"/>
      <c r="DN191" s="108"/>
      <c r="DO191" s="108"/>
      <c r="DP191" s="108"/>
      <c r="DQ191" s="108"/>
      <c r="DR191" s="108"/>
      <c r="DS191" s="108"/>
      <c r="DT191" s="108"/>
      <c r="DU191" s="108"/>
      <c r="DV191" s="108"/>
      <c r="DW191" s="108"/>
      <c r="DX191" s="108"/>
      <c r="DY191" s="108"/>
      <c r="DZ191" s="108"/>
      <c r="EA191" s="108"/>
      <c r="EB191" s="108"/>
      <c r="EC191" s="108"/>
      <c r="ED191" s="108"/>
      <c r="EE191" s="108"/>
      <c r="EF191" s="108"/>
      <c r="EG191" s="108"/>
      <c r="EH191" s="108"/>
      <c r="EI191" s="108"/>
      <c r="EJ191" s="108"/>
      <c r="EK191" s="108"/>
      <c r="EL191" s="108"/>
      <c r="EM191" s="108"/>
      <c r="EN191" s="108"/>
      <c r="EO191" s="108"/>
      <c r="EP191" s="108"/>
      <c r="EQ191" s="108"/>
      <c r="ER191" s="108"/>
      <c r="ES191" s="108"/>
      <c r="ET191" s="108"/>
      <c r="EU191" s="108"/>
      <c r="EV191" s="108"/>
      <c r="EW191" s="108"/>
      <c r="EX191" s="108"/>
      <c r="EY191" s="108"/>
      <c r="EZ191" s="108"/>
      <c r="FA191" s="108"/>
      <c r="FB191" s="108"/>
      <c r="FC191" s="108"/>
      <c r="FD191" s="108"/>
      <c r="FE191" s="108"/>
      <c r="FF191" s="108"/>
      <c r="FG191" s="108"/>
      <c r="FH191" s="108"/>
      <c r="FI191" s="108"/>
      <c r="FJ191" s="108"/>
      <c r="FK191" s="108"/>
      <c r="FL191" s="108"/>
      <c r="FM191" s="108"/>
      <c r="FN191" s="108"/>
      <c r="FO191" s="108"/>
      <c r="FP191" s="108"/>
      <c r="FQ191" s="108"/>
      <c r="FR191" s="108"/>
      <c r="FS191" s="108"/>
      <c r="FT191" s="108"/>
      <c r="FU191" s="108"/>
      <c r="FV191" s="108"/>
      <c r="FW191" s="108"/>
      <c r="FX191" s="108"/>
      <c r="FY191" s="108"/>
      <c r="FZ191" s="108"/>
      <c r="GA191" s="108"/>
      <c r="GB191" s="108"/>
      <c r="GC191" s="108"/>
      <c r="GD191" s="108"/>
      <c r="GE191" s="108"/>
      <c r="GF191" s="108"/>
      <c r="GG191" s="108"/>
      <c r="GH191" s="108"/>
      <c r="GI191" s="108"/>
      <c r="GJ191" s="108"/>
      <c r="GK191" s="108"/>
      <c r="GL191" s="108"/>
      <c r="GM191" s="108"/>
      <c r="GN191" s="108"/>
      <c r="GO191" s="108"/>
      <c r="GP191" s="108"/>
      <c r="GQ191" s="108"/>
      <c r="GR191" s="108"/>
      <c r="GS191" s="108"/>
      <c r="GT191" s="108"/>
      <c r="GU191" s="108"/>
      <c r="GV191" s="108"/>
      <c r="GW191" s="108"/>
      <c r="GX191" s="108"/>
      <c r="GY191" s="108"/>
      <c r="GZ191" s="108"/>
      <c r="HA191" s="108"/>
      <c r="HB191" s="108"/>
      <c r="HC191" s="108"/>
      <c r="HD191" s="108"/>
      <c r="HE191" s="108"/>
      <c r="HF191" s="108"/>
      <c r="HG191" s="108"/>
      <c r="HH191" s="108"/>
      <c r="HI191" s="108"/>
      <c r="HJ191" s="108"/>
      <c r="HK191" s="108"/>
      <c r="HL191" s="108"/>
      <c r="HM191" s="108"/>
      <c r="HN191" s="108"/>
      <c r="HO191" s="108"/>
      <c r="HP191" s="108"/>
      <c r="HQ191" s="108"/>
      <c r="HR191" s="108"/>
      <c r="HS191" s="108"/>
      <c r="HT191" s="108"/>
      <c r="HU191" s="108"/>
      <c r="HV191" s="108"/>
      <c r="HW191" s="108"/>
      <c r="HX191" s="108"/>
      <c r="HY191" s="108"/>
      <c r="HZ191" s="108"/>
      <c r="IA191" s="108"/>
      <c r="IB191" s="108"/>
      <c r="IC191" s="108"/>
      <c r="ID191" s="108"/>
      <c r="IE191" s="108"/>
      <c r="IF191" s="108"/>
      <c r="IG191" s="108"/>
      <c r="IH191" s="108"/>
      <c r="II191" s="108"/>
      <c r="IJ191" s="108"/>
      <c r="IK191" s="108"/>
      <c r="IL191" s="108"/>
      <c r="IM191" s="108"/>
      <c r="IN191" s="108"/>
      <c r="IO191" s="108"/>
      <c r="IP191" s="108"/>
      <c r="IQ191" s="108"/>
      <c r="IR191" s="108"/>
      <c r="IS191" s="108"/>
      <c r="IT191" s="108"/>
      <c r="IU191" s="108"/>
      <c r="IV191" s="108"/>
      <c r="IW191" s="108"/>
      <c r="IX191" s="108"/>
      <c r="IY191" s="108"/>
      <c r="IZ191" s="108"/>
    </row>
    <row r="192" spans="1:260" s="111" customFormat="1" ht="20.100000000000001" hidden="1" customHeight="1">
      <c r="A192" s="42" t="s">
        <v>698</v>
      </c>
      <c r="B192" s="27" t="s">
        <v>699</v>
      </c>
      <c r="C192" s="30">
        <v>60</v>
      </c>
      <c r="D192" s="27" t="s">
        <v>685</v>
      </c>
      <c r="E192" s="33"/>
      <c r="F192" s="33"/>
      <c r="G192" s="33">
        <v>408</v>
      </c>
      <c r="H192" s="33">
        <f t="shared" si="23"/>
        <v>24480</v>
      </c>
      <c r="I192" s="33"/>
      <c r="J192" s="33"/>
      <c r="K192" s="28">
        <f t="shared" si="26"/>
        <v>408</v>
      </c>
      <c r="L192" s="26">
        <f t="shared" si="24"/>
        <v>24480</v>
      </c>
      <c r="M192" s="53" t="s">
        <v>30</v>
      </c>
      <c r="N192" s="54"/>
      <c r="O192" s="65">
        <f t="shared" si="25"/>
        <v>1E-4</v>
      </c>
      <c r="P192" s="54"/>
      <c r="Q192" s="53"/>
      <c r="R192" s="107"/>
      <c r="S192" s="108"/>
      <c r="T192" s="108"/>
      <c r="U192" s="108"/>
      <c r="V192" s="108"/>
      <c r="W192" s="108"/>
      <c r="X192" s="108"/>
      <c r="Y192" s="108"/>
      <c r="Z192" s="108"/>
      <c r="AA192" s="108"/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8"/>
      <c r="AL192" s="108"/>
      <c r="AM192" s="108"/>
      <c r="AN192" s="108"/>
      <c r="AO192" s="108"/>
      <c r="AP192" s="108"/>
      <c r="AQ192" s="108"/>
      <c r="AR192" s="108"/>
      <c r="AS192" s="108"/>
      <c r="AT192" s="108"/>
      <c r="AU192" s="108"/>
      <c r="AV192" s="108"/>
      <c r="AW192" s="108"/>
      <c r="AX192" s="108"/>
      <c r="AY192" s="108"/>
      <c r="AZ192" s="108"/>
      <c r="BA192" s="108"/>
      <c r="BB192" s="108"/>
      <c r="BC192" s="108"/>
      <c r="BD192" s="108"/>
      <c r="BE192" s="108"/>
      <c r="BF192" s="108"/>
      <c r="BG192" s="108"/>
      <c r="BH192" s="108"/>
      <c r="BI192" s="108"/>
      <c r="BJ192" s="108"/>
      <c r="BK192" s="108"/>
      <c r="BL192" s="108"/>
      <c r="BM192" s="108"/>
      <c r="BN192" s="108"/>
      <c r="BO192" s="108"/>
      <c r="BP192" s="108"/>
      <c r="BQ192" s="108"/>
      <c r="BR192" s="108"/>
      <c r="BS192" s="108"/>
      <c r="BT192" s="108"/>
      <c r="BU192" s="108"/>
      <c r="BV192" s="108"/>
      <c r="BW192" s="108"/>
      <c r="BX192" s="108"/>
      <c r="BY192" s="108"/>
      <c r="BZ192" s="108"/>
      <c r="CA192" s="108"/>
      <c r="CB192" s="108"/>
      <c r="CC192" s="108"/>
      <c r="CD192" s="108"/>
      <c r="CE192" s="108"/>
      <c r="CF192" s="108"/>
      <c r="CG192" s="108"/>
      <c r="CH192" s="108"/>
      <c r="CI192" s="108"/>
      <c r="CJ192" s="108"/>
      <c r="CK192" s="108"/>
      <c r="CL192" s="108"/>
      <c r="CM192" s="108"/>
      <c r="CN192" s="108"/>
      <c r="CO192" s="108"/>
      <c r="CP192" s="108"/>
      <c r="CQ192" s="108"/>
      <c r="CR192" s="108"/>
      <c r="CS192" s="108"/>
      <c r="CT192" s="108"/>
      <c r="CU192" s="108"/>
      <c r="CV192" s="108"/>
      <c r="CW192" s="108"/>
      <c r="CX192" s="108"/>
      <c r="CY192" s="108"/>
      <c r="CZ192" s="108"/>
      <c r="DA192" s="108"/>
      <c r="DB192" s="108"/>
      <c r="DC192" s="108"/>
      <c r="DD192" s="108"/>
      <c r="DE192" s="108"/>
      <c r="DF192" s="108"/>
      <c r="DG192" s="108"/>
      <c r="DH192" s="108"/>
      <c r="DI192" s="108"/>
      <c r="DJ192" s="108"/>
      <c r="DK192" s="108"/>
      <c r="DL192" s="108"/>
      <c r="DM192" s="108"/>
      <c r="DN192" s="108"/>
      <c r="DO192" s="108"/>
      <c r="DP192" s="108"/>
      <c r="DQ192" s="108"/>
      <c r="DR192" s="108"/>
      <c r="DS192" s="108"/>
      <c r="DT192" s="108"/>
      <c r="DU192" s="108"/>
      <c r="DV192" s="108"/>
      <c r="DW192" s="108"/>
      <c r="DX192" s="108"/>
      <c r="DY192" s="108"/>
      <c r="DZ192" s="108"/>
      <c r="EA192" s="108"/>
      <c r="EB192" s="108"/>
      <c r="EC192" s="108"/>
      <c r="ED192" s="108"/>
      <c r="EE192" s="108"/>
      <c r="EF192" s="108"/>
      <c r="EG192" s="108"/>
      <c r="EH192" s="108"/>
      <c r="EI192" s="108"/>
      <c r="EJ192" s="108"/>
      <c r="EK192" s="108"/>
      <c r="EL192" s="108"/>
      <c r="EM192" s="108"/>
      <c r="EN192" s="108"/>
      <c r="EO192" s="108"/>
      <c r="EP192" s="108"/>
      <c r="EQ192" s="108"/>
      <c r="ER192" s="108"/>
      <c r="ES192" s="108"/>
      <c r="ET192" s="108"/>
      <c r="EU192" s="108"/>
      <c r="EV192" s="108"/>
      <c r="EW192" s="108"/>
      <c r="EX192" s="108"/>
      <c r="EY192" s="108"/>
      <c r="EZ192" s="108"/>
      <c r="FA192" s="108"/>
      <c r="FB192" s="108"/>
      <c r="FC192" s="108"/>
      <c r="FD192" s="108"/>
      <c r="FE192" s="108"/>
      <c r="FF192" s="108"/>
      <c r="FG192" s="108"/>
      <c r="FH192" s="108"/>
      <c r="FI192" s="108"/>
      <c r="FJ192" s="108"/>
      <c r="FK192" s="108"/>
      <c r="FL192" s="108"/>
      <c r="FM192" s="108"/>
      <c r="FN192" s="108"/>
      <c r="FO192" s="108"/>
      <c r="FP192" s="108"/>
      <c r="FQ192" s="108"/>
      <c r="FR192" s="108"/>
      <c r="FS192" s="108"/>
      <c r="FT192" s="108"/>
      <c r="FU192" s="108"/>
      <c r="FV192" s="108"/>
      <c r="FW192" s="108"/>
      <c r="FX192" s="108"/>
      <c r="FY192" s="108"/>
      <c r="FZ192" s="108"/>
      <c r="GA192" s="108"/>
      <c r="GB192" s="108"/>
      <c r="GC192" s="108"/>
      <c r="GD192" s="108"/>
      <c r="GE192" s="108"/>
      <c r="GF192" s="108"/>
      <c r="GG192" s="108"/>
      <c r="GH192" s="108"/>
      <c r="GI192" s="108"/>
      <c r="GJ192" s="108"/>
      <c r="GK192" s="108"/>
      <c r="GL192" s="108"/>
      <c r="GM192" s="108"/>
      <c r="GN192" s="108"/>
      <c r="GO192" s="108"/>
      <c r="GP192" s="108"/>
      <c r="GQ192" s="108"/>
      <c r="GR192" s="108"/>
      <c r="GS192" s="108"/>
      <c r="GT192" s="108"/>
      <c r="GU192" s="108"/>
      <c r="GV192" s="108"/>
      <c r="GW192" s="108"/>
      <c r="GX192" s="108"/>
      <c r="GY192" s="108"/>
      <c r="GZ192" s="108"/>
      <c r="HA192" s="108"/>
      <c r="HB192" s="108"/>
      <c r="HC192" s="108"/>
      <c r="HD192" s="108"/>
      <c r="HE192" s="108"/>
      <c r="HF192" s="108"/>
      <c r="HG192" s="108"/>
      <c r="HH192" s="108"/>
      <c r="HI192" s="108"/>
      <c r="HJ192" s="108"/>
      <c r="HK192" s="108"/>
      <c r="HL192" s="108"/>
      <c r="HM192" s="108"/>
      <c r="HN192" s="108"/>
      <c r="HO192" s="108"/>
      <c r="HP192" s="108"/>
      <c r="HQ192" s="108"/>
      <c r="HR192" s="108"/>
      <c r="HS192" s="108"/>
      <c r="HT192" s="108"/>
      <c r="HU192" s="108"/>
      <c r="HV192" s="108"/>
      <c r="HW192" s="108"/>
      <c r="HX192" s="108"/>
      <c r="HY192" s="108"/>
      <c r="HZ192" s="108"/>
      <c r="IA192" s="108"/>
      <c r="IB192" s="108"/>
      <c r="IC192" s="108"/>
      <c r="ID192" s="108"/>
      <c r="IE192" s="108"/>
      <c r="IF192" s="108"/>
      <c r="IG192" s="108"/>
      <c r="IH192" s="108"/>
      <c r="II192" s="108"/>
      <c r="IJ192" s="108"/>
      <c r="IK192" s="108"/>
      <c r="IL192" s="108"/>
      <c r="IM192" s="108"/>
      <c r="IN192" s="108"/>
      <c r="IO192" s="108"/>
      <c r="IP192" s="108"/>
      <c r="IQ192" s="108"/>
      <c r="IR192" s="108"/>
      <c r="IS192" s="108"/>
      <c r="IT192" s="108"/>
      <c r="IU192" s="108"/>
      <c r="IV192" s="108"/>
      <c r="IW192" s="108"/>
      <c r="IX192" s="108"/>
      <c r="IY192" s="108"/>
      <c r="IZ192" s="108"/>
    </row>
    <row r="193" spans="1:260" s="111" customFormat="1" ht="20.100000000000001" hidden="1" customHeight="1">
      <c r="A193" s="42" t="s">
        <v>700</v>
      </c>
      <c r="B193" s="27" t="s">
        <v>701</v>
      </c>
      <c r="C193" s="30">
        <v>140</v>
      </c>
      <c r="D193" s="27" t="s">
        <v>702</v>
      </c>
      <c r="E193" s="33"/>
      <c r="F193" s="33"/>
      <c r="G193" s="33">
        <v>747</v>
      </c>
      <c r="H193" s="33">
        <f t="shared" si="23"/>
        <v>104580</v>
      </c>
      <c r="I193" s="33"/>
      <c r="J193" s="33"/>
      <c r="K193" s="28">
        <f t="shared" si="26"/>
        <v>747</v>
      </c>
      <c r="L193" s="26">
        <f t="shared" si="24"/>
        <v>104580</v>
      </c>
      <c r="M193" s="53" t="s">
        <v>30</v>
      </c>
      <c r="N193" s="54"/>
      <c r="O193" s="65">
        <f t="shared" si="25"/>
        <v>4.0000000000000002E-4</v>
      </c>
      <c r="P193" s="54"/>
      <c r="Q193" s="53"/>
      <c r="R193" s="107"/>
      <c r="S193" s="108"/>
      <c r="T193" s="108"/>
      <c r="U193" s="108"/>
      <c r="V193" s="108"/>
      <c r="W193" s="108"/>
      <c r="X193" s="108"/>
      <c r="Y193" s="108"/>
      <c r="Z193" s="108"/>
      <c r="AA193" s="108"/>
      <c r="AB193" s="108"/>
      <c r="AC193" s="108"/>
      <c r="AD193" s="108"/>
      <c r="AE193" s="108"/>
      <c r="AF193" s="108"/>
      <c r="AG193" s="108"/>
      <c r="AH193" s="108"/>
      <c r="AI193" s="108"/>
      <c r="AJ193" s="108"/>
      <c r="AK193" s="108"/>
      <c r="AL193" s="108"/>
      <c r="AM193" s="108"/>
      <c r="AN193" s="108"/>
      <c r="AO193" s="108"/>
      <c r="AP193" s="108"/>
      <c r="AQ193" s="108"/>
      <c r="AR193" s="108"/>
      <c r="AS193" s="108"/>
      <c r="AT193" s="108"/>
      <c r="AU193" s="108"/>
      <c r="AV193" s="108"/>
      <c r="AW193" s="108"/>
      <c r="AX193" s="108"/>
      <c r="AY193" s="108"/>
      <c r="AZ193" s="108"/>
      <c r="BA193" s="108"/>
      <c r="BB193" s="108"/>
      <c r="BC193" s="108"/>
      <c r="BD193" s="108"/>
      <c r="BE193" s="108"/>
      <c r="BF193" s="108"/>
      <c r="BG193" s="108"/>
      <c r="BH193" s="108"/>
      <c r="BI193" s="108"/>
      <c r="BJ193" s="108"/>
      <c r="BK193" s="108"/>
      <c r="BL193" s="108"/>
      <c r="BM193" s="108"/>
      <c r="BN193" s="108"/>
      <c r="BO193" s="108"/>
      <c r="BP193" s="108"/>
      <c r="BQ193" s="108"/>
      <c r="BR193" s="108"/>
      <c r="BS193" s="108"/>
      <c r="BT193" s="108"/>
      <c r="BU193" s="108"/>
      <c r="BV193" s="108"/>
      <c r="BW193" s="108"/>
      <c r="BX193" s="108"/>
      <c r="BY193" s="108"/>
      <c r="BZ193" s="108"/>
      <c r="CA193" s="108"/>
      <c r="CB193" s="108"/>
      <c r="CC193" s="108"/>
      <c r="CD193" s="108"/>
      <c r="CE193" s="108"/>
      <c r="CF193" s="108"/>
      <c r="CG193" s="108"/>
      <c r="CH193" s="108"/>
      <c r="CI193" s="108"/>
      <c r="CJ193" s="108"/>
      <c r="CK193" s="108"/>
      <c r="CL193" s="108"/>
      <c r="CM193" s="108"/>
      <c r="CN193" s="108"/>
      <c r="CO193" s="108"/>
      <c r="CP193" s="108"/>
      <c r="CQ193" s="108"/>
      <c r="CR193" s="108"/>
      <c r="CS193" s="108"/>
      <c r="CT193" s="108"/>
      <c r="CU193" s="108"/>
      <c r="CV193" s="108"/>
      <c r="CW193" s="108"/>
      <c r="CX193" s="108"/>
      <c r="CY193" s="108"/>
      <c r="CZ193" s="108"/>
      <c r="DA193" s="108"/>
      <c r="DB193" s="108"/>
      <c r="DC193" s="108"/>
      <c r="DD193" s="108"/>
      <c r="DE193" s="108"/>
      <c r="DF193" s="108"/>
      <c r="DG193" s="108"/>
      <c r="DH193" s="108"/>
      <c r="DI193" s="108"/>
      <c r="DJ193" s="108"/>
      <c r="DK193" s="108"/>
      <c r="DL193" s="108"/>
      <c r="DM193" s="108"/>
      <c r="DN193" s="108"/>
      <c r="DO193" s="108"/>
      <c r="DP193" s="108"/>
      <c r="DQ193" s="108"/>
      <c r="DR193" s="108"/>
      <c r="DS193" s="108"/>
      <c r="DT193" s="108"/>
      <c r="DU193" s="108"/>
      <c r="DV193" s="108"/>
      <c r="DW193" s="108"/>
      <c r="DX193" s="108"/>
      <c r="DY193" s="108"/>
      <c r="DZ193" s="108"/>
      <c r="EA193" s="108"/>
      <c r="EB193" s="108"/>
      <c r="EC193" s="108"/>
      <c r="ED193" s="108"/>
      <c r="EE193" s="108"/>
      <c r="EF193" s="108"/>
      <c r="EG193" s="108"/>
      <c r="EH193" s="108"/>
      <c r="EI193" s="108"/>
      <c r="EJ193" s="108"/>
      <c r="EK193" s="108"/>
      <c r="EL193" s="108"/>
      <c r="EM193" s="108"/>
      <c r="EN193" s="108"/>
      <c r="EO193" s="108"/>
      <c r="EP193" s="108"/>
      <c r="EQ193" s="108"/>
      <c r="ER193" s="108"/>
      <c r="ES193" s="108"/>
      <c r="ET193" s="108"/>
      <c r="EU193" s="108"/>
      <c r="EV193" s="108"/>
      <c r="EW193" s="108"/>
      <c r="EX193" s="108"/>
      <c r="EY193" s="108"/>
      <c r="EZ193" s="108"/>
      <c r="FA193" s="108"/>
      <c r="FB193" s="108"/>
      <c r="FC193" s="108"/>
      <c r="FD193" s="108"/>
      <c r="FE193" s="108"/>
      <c r="FF193" s="108"/>
      <c r="FG193" s="108"/>
      <c r="FH193" s="108"/>
      <c r="FI193" s="108"/>
      <c r="FJ193" s="108"/>
      <c r="FK193" s="108"/>
      <c r="FL193" s="108"/>
      <c r="FM193" s="108"/>
      <c r="FN193" s="108"/>
      <c r="FO193" s="108"/>
      <c r="FP193" s="108"/>
      <c r="FQ193" s="108"/>
      <c r="FR193" s="108"/>
      <c r="FS193" s="108"/>
      <c r="FT193" s="108"/>
      <c r="FU193" s="108"/>
      <c r="FV193" s="108"/>
      <c r="FW193" s="108"/>
      <c r="FX193" s="108"/>
      <c r="FY193" s="108"/>
      <c r="FZ193" s="108"/>
      <c r="GA193" s="108"/>
      <c r="GB193" s="108"/>
      <c r="GC193" s="108"/>
      <c r="GD193" s="108"/>
      <c r="GE193" s="108"/>
      <c r="GF193" s="108"/>
      <c r="GG193" s="108"/>
      <c r="GH193" s="108"/>
      <c r="GI193" s="108"/>
      <c r="GJ193" s="108"/>
      <c r="GK193" s="108"/>
      <c r="GL193" s="108"/>
      <c r="GM193" s="108"/>
      <c r="GN193" s="108"/>
      <c r="GO193" s="108"/>
      <c r="GP193" s="108"/>
      <c r="GQ193" s="108"/>
      <c r="GR193" s="108"/>
      <c r="GS193" s="108"/>
      <c r="GT193" s="108"/>
      <c r="GU193" s="108"/>
      <c r="GV193" s="108"/>
      <c r="GW193" s="108"/>
      <c r="GX193" s="108"/>
      <c r="GY193" s="108"/>
      <c r="GZ193" s="108"/>
      <c r="HA193" s="108"/>
      <c r="HB193" s="108"/>
      <c r="HC193" s="108"/>
      <c r="HD193" s="108"/>
      <c r="HE193" s="108"/>
      <c r="HF193" s="108"/>
      <c r="HG193" s="108"/>
      <c r="HH193" s="108"/>
      <c r="HI193" s="108"/>
      <c r="HJ193" s="108"/>
      <c r="HK193" s="108"/>
      <c r="HL193" s="108"/>
      <c r="HM193" s="108"/>
      <c r="HN193" s="108"/>
      <c r="HO193" s="108"/>
      <c r="HP193" s="108"/>
      <c r="HQ193" s="108"/>
      <c r="HR193" s="108"/>
      <c r="HS193" s="108"/>
      <c r="HT193" s="108"/>
      <c r="HU193" s="108"/>
      <c r="HV193" s="108"/>
      <c r="HW193" s="108"/>
      <c r="HX193" s="108"/>
      <c r="HY193" s="108"/>
      <c r="HZ193" s="108"/>
      <c r="IA193" s="108"/>
      <c r="IB193" s="108"/>
      <c r="IC193" s="108"/>
      <c r="ID193" s="108"/>
      <c r="IE193" s="108"/>
      <c r="IF193" s="108"/>
      <c r="IG193" s="108"/>
      <c r="IH193" s="108"/>
      <c r="II193" s="108"/>
      <c r="IJ193" s="108"/>
      <c r="IK193" s="108"/>
      <c r="IL193" s="108"/>
      <c r="IM193" s="108"/>
      <c r="IN193" s="108"/>
      <c r="IO193" s="108"/>
      <c r="IP193" s="108"/>
      <c r="IQ193" s="108"/>
      <c r="IR193" s="108"/>
      <c r="IS193" s="108"/>
      <c r="IT193" s="108"/>
      <c r="IU193" s="108"/>
      <c r="IV193" s="108"/>
      <c r="IW193" s="108"/>
      <c r="IX193" s="108"/>
      <c r="IY193" s="108"/>
      <c r="IZ193" s="108"/>
    </row>
    <row r="194" spans="1:260" s="111" customFormat="1" ht="20.100000000000001" hidden="1" customHeight="1">
      <c r="A194" s="42" t="s">
        <v>689</v>
      </c>
      <c r="B194" s="27" t="s">
        <v>703</v>
      </c>
      <c r="C194" s="30">
        <v>140</v>
      </c>
      <c r="D194" s="27" t="s">
        <v>682</v>
      </c>
      <c r="E194" s="33"/>
      <c r="F194" s="33"/>
      <c r="G194" s="33">
        <v>373</v>
      </c>
      <c r="H194" s="33">
        <f t="shared" si="23"/>
        <v>52220</v>
      </c>
      <c r="I194" s="33"/>
      <c r="J194" s="33"/>
      <c r="K194" s="28">
        <f t="shared" si="26"/>
        <v>373</v>
      </c>
      <c r="L194" s="26">
        <f t="shared" si="24"/>
        <v>52220</v>
      </c>
      <c r="M194" s="53" t="s">
        <v>30</v>
      </c>
      <c r="N194" s="54"/>
      <c r="O194" s="65">
        <f t="shared" si="25"/>
        <v>2.0000000000000001E-4</v>
      </c>
      <c r="P194" s="54"/>
      <c r="Q194" s="53"/>
      <c r="R194" s="107"/>
      <c r="S194" s="108"/>
      <c r="T194" s="108"/>
      <c r="U194" s="108"/>
      <c r="V194" s="108"/>
      <c r="W194" s="108"/>
      <c r="X194" s="108"/>
      <c r="Y194" s="108"/>
      <c r="Z194" s="108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8"/>
      <c r="AL194" s="108"/>
      <c r="AM194" s="108"/>
      <c r="AN194" s="108"/>
      <c r="AO194" s="108"/>
      <c r="AP194" s="108"/>
      <c r="AQ194" s="108"/>
      <c r="AR194" s="108"/>
      <c r="AS194" s="108"/>
      <c r="AT194" s="108"/>
      <c r="AU194" s="108"/>
      <c r="AV194" s="108"/>
      <c r="AW194" s="108"/>
      <c r="AX194" s="108"/>
      <c r="AY194" s="108"/>
      <c r="AZ194" s="108"/>
      <c r="BA194" s="108"/>
      <c r="BB194" s="108"/>
      <c r="BC194" s="108"/>
      <c r="BD194" s="108"/>
      <c r="BE194" s="108"/>
      <c r="BF194" s="108"/>
      <c r="BG194" s="108"/>
      <c r="BH194" s="108"/>
      <c r="BI194" s="108"/>
      <c r="BJ194" s="108"/>
      <c r="BK194" s="108"/>
      <c r="BL194" s="108"/>
      <c r="BM194" s="108"/>
      <c r="BN194" s="108"/>
      <c r="BO194" s="108"/>
      <c r="BP194" s="108"/>
      <c r="BQ194" s="108"/>
      <c r="BR194" s="108"/>
      <c r="BS194" s="108"/>
      <c r="BT194" s="108"/>
      <c r="BU194" s="108"/>
      <c r="BV194" s="108"/>
      <c r="BW194" s="108"/>
      <c r="BX194" s="108"/>
      <c r="BY194" s="108"/>
      <c r="BZ194" s="108"/>
      <c r="CA194" s="108"/>
      <c r="CB194" s="108"/>
      <c r="CC194" s="108"/>
      <c r="CD194" s="108"/>
      <c r="CE194" s="108"/>
      <c r="CF194" s="108"/>
      <c r="CG194" s="108"/>
      <c r="CH194" s="108"/>
      <c r="CI194" s="108"/>
      <c r="CJ194" s="108"/>
      <c r="CK194" s="108"/>
      <c r="CL194" s="108"/>
      <c r="CM194" s="108"/>
      <c r="CN194" s="108"/>
      <c r="CO194" s="108"/>
      <c r="CP194" s="108"/>
      <c r="CQ194" s="108"/>
      <c r="CR194" s="108"/>
      <c r="CS194" s="108"/>
      <c r="CT194" s="108"/>
      <c r="CU194" s="108"/>
      <c r="CV194" s="108"/>
      <c r="CW194" s="108"/>
      <c r="CX194" s="108"/>
      <c r="CY194" s="108"/>
      <c r="CZ194" s="108"/>
      <c r="DA194" s="108"/>
      <c r="DB194" s="108"/>
      <c r="DC194" s="108"/>
      <c r="DD194" s="108"/>
      <c r="DE194" s="108"/>
      <c r="DF194" s="108"/>
      <c r="DG194" s="108"/>
      <c r="DH194" s="108"/>
      <c r="DI194" s="108"/>
      <c r="DJ194" s="108"/>
      <c r="DK194" s="108"/>
      <c r="DL194" s="108"/>
      <c r="DM194" s="108"/>
      <c r="DN194" s="108"/>
      <c r="DO194" s="108"/>
      <c r="DP194" s="108"/>
      <c r="DQ194" s="108"/>
      <c r="DR194" s="108"/>
      <c r="DS194" s="108"/>
      <c r="DT194" s="108"/>
      <c r="DU194" s="108"/>
      <c r="DV194" s="108"/>
      <c r="DW194" s="108"/>
      <c r="DX194" s="108"/>
      <c r="DY194" s="108"/>
      <c r="DZ194" s="108"/>
      <c r="EA194" s="108"/>
      <c r="EB194" s="108"/>
      <c r="EC194" s="108"/>
      <c r="ED194" s="108"/>
      <c r="EE194" s="108"/>
      <c r="EF194" s="108"/>
      <c r="EG194" s="108"/>
      <c r="EH194" s="108"/>
      <c r="EI194" s="108"/>
      <c r="EJ194" s="108"/>
      <c r="EK194" s="108"/>
      <c r="EL194" s="108"/>
      <c r="EM194" s="108"/>
      <c r="EN194" s="108"/>
      <c r="EO194" s="108"/>
      <c r="EP194" s="108"/>
      <c r="EQ194" s="108"/>
      <c r="ER194" s="108"/>
      <c r="ES194" s="108"/>
      <c r="ET194" s="108"/>
      <c r="EU194" s="108"/>
      <c r="EV194" s="108"/>
      <c r="EW194" s="108"/>
      <c r="EX194" s="108"/>
      <c r="EY194" s="108"/>
      <c r="EZ194" s="108"/>
      <c r="FA194" s="108"/>
      <c r="FB194" s="108"/>
      <c r="FC194" s="108"/>
      <c r="FD194" s="108"/>
      <c r="FE194" s="108"/>
      <c r="FF194" s="108"/>
      <c r="FG194" s="108"/>
      <c r="FH194" s="108"/>
      <c r="FI194" s="108"/>
      <c r="FJ194" s="108"/>
      <c r="FK194" s="108"/>
      <c r="FL194" s="108"/>
      <c r="FM194" s="108"/>
      <c r="FN194" s="108"/>
      <c r="FO194" s="108"/>
      <c r="FP194" s="108"/>
      <c r="FQ194" s="108"/>
      <c r="FR194" s="108"/>
      <c r="FS194" s="108"/>
      <c r="FT194" s="108"/>
      <c r="FU194" s="108"/>
      <c r="FV194" s="108"/>
      <c r="FW194" s="108"/>
      <c r="FX194" s="108"/>
      <c r="FY194" s="108"/>
      <c r="FZ194" s="108"/>
      <c r="GA194" s="108"/>
      <c r="GB194" s="108"/>
      <c r="GC194" s="108"/>
      <c r="GD194" s="108"/>
      <c r="GE194" s="108"/>
      <c r="GF194" s="108"/>
      <c r="GG194" s="108"/>
      <c r="GH194" s="108"/>
      <c r="GI194" s="108"/>
      <c r="GJ194" s="108"/>
      <c r="GK194" s="108"/>
      <c r="GL194" s="108"/>
      <c r="GM194" s="108"/>
      <c r="GN194" s="108"/>
      <c r="GO194" s="108"/>
      <c r="GP194" s="108"/>
      <c r="GQ194" s="108"/>
      <c r="GR194" s="108"/>
      <c r="GS194" s="108"/>
      <c r="GT194" s="108"/>
      <c r="GU194" s="108"/>
      <c r="GV194" s="108"/>
      <c r="GW194" s="108"/>
      <c r="GX194" s="108"/>
      <c r="GY194" s="108"/>
      <c r="GZ194" s="108"/>
      <c r="HA194" s="108"/>
      <c r="HB194" s="108"/>
      <c r="HC194" s="108"/>
      <c r="HD194" s="108"/>
      <c r="HE194" s="108"/>
      <c r="HF194" s="108"/>
      <c r="HG194" s="108"/>
      <c r="HH194" s="108"/>
      <c r="HI194" s="108"/>
      <c r="HJ194" s="108"/>
      <c r="HK194" s="108"/>
      <c r="HL194" s="108"/>
      <c r="HM194" s="108"/>
      <c r="HN194" s="108"/>
      <c r="HO194" s="108"/>
      <c r="HP194" s="108"/>
      <c r="HQ194" s="108"/>
      <c r="HR194" s="108"/>
      <c r="HS194" s="108"/>
      <c r="HT194" s="108"/>
      <c r="HU194" s="108"/>
      <c r="HV194" s="108"/>
      <c r="HW194" s="108"/>
      <c r="HX194" s="108"/>
      <c r="HY194" s="108"/>
      <c r="HZ194" s="108"/>
      <c r="IA194" s="108"/>
      <c r="IB194" s="108"/>
      <c r="IC194" s="108"/>
      <c r="ID194" s="108"/>
      <c r="IE194" s="108"/>
      <c r="IF194" s="108"/>
      <c r="IG194" s="108"/>
      <c r="IH194" s="108"/>
      <c r="II194" s="108"/>
      <c r="IJ194" s="108"/>
      <c r="IK194" s="108"/>
      <c r="IL194" s="108"/>
      <c r="IM194" s="108"/>
      <c r="IN194" s="108"/>
      <c r="IO194" s="108"/>
      <c r="IP194" s="108"/>
      <c r="IQ194" s="108"/>
      <c r="IR194" s="108"/>
      <c r="IS194" s="108"/>
      <c r="IT194" s="108"/>
      <c r="IU194" s="108"/>
      <c r="IV194" s="108"/>
      <c r="IW194" s="108"/>
      <c r="IX194" s="108"/>
      <c r="IY194" s="108"/>
      <c r="IZ194" s="108"/>
    </row>
    <row r="195" spans="1:260" s="111" customFormat="1" ht="20.100000000000001" hidden="1" customHeight="1">
      <c r="A195" s="42" t="s">
        <v>704</v>
      </c>
      <c r="B195" s="27" t="s">
        <v>705</v>
      </c>
      <c r="C195" s="30">
        <v>20</v>
      </c>
      <c r="D195" s="27" t="s">
        <v>685</v>
      </c>
      <c r="E195" s="33"/>
      <c r="F195" s="33"/>
      <c r="G195" s="33">
        <v>713</v>
      </c>
      <c r="H195" s="33">
        <f t="shared" si="23"/>
        <v>14260</v>
      </c>
      <c r="I195" s="33"/>
      <c r="J195" s="33"/>
      <c r="K195" s="28">
        <f t="shared" si="26"/>
        <v>713</v>
      </c>
      <c r="L195" s="26">
        <f t="shared" si="24"/>
        <v>14260</v>
      </c>
      <c r="M195" s="53" t="s">
        <v>30</v>
      </c>
      <c r="N195" s="54"/>
      <c r="O195" s="65">
        <f t="shared" si="25"/>
        <v>1E-4</v>
      </c>
      <c r="P195" s="54"/>
      <c r="Q195" s="53"/>
      <c r="R195" s="107"/>
      <c r="S195" s="108"/>
      <c r="T195" s="108"/>
      <c r="U195" s="108"/>
      <c r="V195" s="108"/>
      <c r="W195" s="108"/>
      <c r="X195" s="108"/>
      <c r="Y195" s="108"/>
      <c r="Z195" s="108"/>
      <c r="AA195" s="108"/>
      <c r="AB195" s="108"/>
      <c r="AC195" s="108"/>
      <c r="AD195" s="108"/>
      <c r="AE195" s="108"/>
      <c r="AF195" s="108"/>
      <c r="AG195" s="108"/>
      <c r="AH195" s="108"/>
      <c r="AI195" s="108"/>
      <c r="AJ195" s="108"/>
      <c r="AK195" s="108"/>
      <c r="AL195" s="108"/>
      <c r="AM195" s="108"/>
      <c r="AN195" s="108"/>
      <c r="AO195" s="108"/>
      <c r="AP195" s="108"/>
      <c r="AQ195" s="108"/>
      <c r="AR195" s="108"/>
      <c r="AS195" s="108"/>
      <c r="AT195" s="108"/>
      <c r="AU195" s="108"/>
      <c r="AV195" s="108"/>
      <c r="AW195" s="108"/>
      <c r="AX195" s="108"/>
      <c r="AY195" s="108"/>
      <c r="AZ195" s="108"/>
      <c r="BA195" s="108"/>
      <c r="BB195" s="108"/>
      <c r="BC195" s="108"/>
      <c r="BD195" s="108"/>
      <c r="BE195" s="108"/>
      <c r="BF195" s="108"/>
      <c r="BG195" s="108"/>
      <c r="BH195" s="108"/>
      <c r="BI195" s="108"/>
      <c r="BJ195" s="108"/>
      <c r="BK195" s="108"/>
      <c r="BL195" s="108"/>
      <c r="BM195" s="108"/>
      <c r="BN195" s="108"/>
      <c r="BO195" s="108"/>
      <c r="BP195" s="108"/>
      <c r="BQ195" s="108"/>
      <c r="BR195" s="108"/>
      <c r="BS195" s="108"/>
      <c r="BT195" s="108"/>
      <c r="BU195" s="108"/>
      <c r="BV195" s="108"/>
      <c r="BW195" s="108"/>
      <c r="BX195" s="108"/>
      <c r="BY195" s="108"/>
      <c r="BZ195" s="108"/>
      <c r="CA195" s="108"/>
      <c r="CB195" s="108"/>
      <c r="CC195" s="108"/>
      <c r="CD195" s="108"/>
      <c r="CE195" s="108"/>
      <c r="CF195" s="108"/>
      <c r="CG195" s="108"/>
      <c r="CH195" s="108"/>
      <c r="CI195" s="108"/>
      <c r="CJ195" s="108"/>
      <c r="CK195" s="108"/>
      <c r="CL195" s="108"/>
      <c r="CM195" s="108"/>
      <c r="CN195" s="108"/>
      <c r="CO195" s="108"/>
      <c r="CP195" s="108"/>
      <c r="CQ195" s="108"/>
      <c r="CR195" s="108"/>
      <c r="CS195" s="108"/>
      <c r="CT195" s="108"/>
      <c r="CU195" s="108"/>
      <c r="CV195" s="108"/>
      <c r="CW195" s="108"/>
      <c r="CX195" s="108"/>
      <c r="CY195" s="108"/>
      <c r="CZ195" s="108"/>
      <c r="DA195" s="108"/>
      <c r="DB195" s="108"/>
      <c r="DC195" s="108"/>
      <c r="DD195" s="108"/>
      <c r="DE195" s="108"/>
      <c r="DF195" s="108"/>
      <c r="DG195" s="108"/>
      <c r="DH195" s="108"/>
      <c r="DI195" s="108"/>
      <c r="DJ195" s="108"/>
      <c r="DK195" s="108"/>
      <c r="DL195" s="108"/>
      <c r="DM195" s="108"/>
      <c r="DN195" s="108"/>
      <c r="DO195" s="108"/>
      <c r="DP195" s="108"/>
      <c r="DQ195" s="108"/>
      <c r="DR195" s="108"/>
      <c r="DS195" s="108"/>
      <c r="DT195" s="108"/>
      <c r="DU195" s="108"/>
      <c r="DV195" s="108"/>
      <c r="DW195" s="108"/>
      <c r="DX195" s="108"/>
      <c r="DY195" s="108"/>
      <c r="DZ195" s="108"/>
      <c r="EA195" s="108"/>
      <c r="EB195" s="108"/>
      <c r="EC195" s="108"/>
      <c r="ED195" s="108"/>
      <c r="EE195" s="108"/>
      <c r="EF195" s="108"/>
      <c r="EG195" s="108"/>
      <c r="EH195" s="108"/>
      <c r="EI195" s="108"/>
      <c r="EJ195" s="108"/>
      <c r="EK195" s="108"/>
      <c r="EL195" s="108"/>
      <c r="EM195" s="108"/>
      <c r="EN195" s="108"/>
      <c r="EO195" s="108"/>
      <c r="EP195" s="108"/>
      <c r="EQ195" s="108"/>
      <c r="ER195" s="108"/>
      <c r="ES195" s="108"/>
      <c r="ET195" s="108"/>
      <c r="EU195" s="108"/>
      <c r="EV195" s="108"/>
      <c r="EW195" s="108"/>
      <c r="EX195" s="108"/>
      <c r="EY195" s="108"/>
      <c r="EZ195" s="108"/>
      <c r="FA195" s="108"/>
      <c r="FB195" s="108"/>
      <c r="FC195" s="108"/>
      <c r="FD195" s="108"/>
      <c r="FE195" s="108"/>
      <c r="FF195" s="108"/>
      <c r="FG195" s="108"/>
      <c r="FH195" s="108"/>
      <c r="FI195" s="108"/>
      <c r="FJ195" s="108"/>
      <c r="FK195" s="108"/>
      <c r="FL195" s="108"/>
      <c r="FM195" s="108"/>
      <c r="FN195" s="108"/>
      <c r="FO195" s="108"/>
      <c r="FP195" s="108"/>
      <c r="FQ195" s="108"/>
      <c r="FR195" s="108"/>
      <c r="FS195" s="108"/>
      <c r="FT195" s="108"/>
      <c r="FU195" s="108"/>
      <c r="FV195" s="108"/>
      <c r="FW195" s="108"/>
      <c r="FX195" s="108"/>
      <c r="FY195" s="108"/>
      <c r="FZ195" s="108"/>
      <c r="GA195" s="108"/>
      <c r="GB195" s="108"/>
      <c r="GC195" s="108"/>
      <c r="GD195" s="108"/>
      <c r="GE195" s="108"/>
      <c r="GF195" s="108"/>
      <c r="GG195" s="108"/>
      <c r="GH195" s="108"/>
      <c r="GI195" s="108"/>
      <c r="GJ195" s="108"/>
      <c r="GK195" s="108"/>
      <c r="GL195" s="108"/>
      <c r="GM195" s="108"/>
      <c r="GN195" s="108"/>
      <c r="GO195" s="108"/>
      <c r="GP195" s="108"/>
      <c r="GQ195" s="108"/>
      <c r="GR195" s="108"/>
      <c r="GS195" s="108"/>
      <c r="GT195" s="108"/>
      <c r="GU195" s="108"/>
      <c r="GV195" s="108"/>
      <c r="GW195" s="108"/>
      <c r="GX195" s="108"/>
      <c r="GY195" s="108"/>
      <c r="GZ195" s="108"/>
      <c r="HA195" s="108"/>
      <c r="HB195" s="108"/>
      <c r="HC195" s="108"/>
      <c r="HD195" s="108"/>
      <c r="HE195" s="108"/>
      <c r="HF195" s="108"/>
      <c r="HG195" s="108"/>
      <c r="HH195" s="108"/>
      <c r="HI195" s="108"/>
      <c r="HJ195" s="108"/>
      <c r="HK195" s="108"/>
      <c r="HL195" s="108"/>
      <c r="HM195" s="108"/>
      <c r="HN195" s="108"/>
      <c r="HO195" s="108"/>
      <c r="HP195" s="108"/>
      <c r="HQ195" s="108"/>
      <c r="HR195" s="108"/>
      <c r="HS195" s="108"/>
      <c r="HT195" s="108"/>
      <c r="HU195" s="108"/>
      <c r="HV195" s="108"/>
      <c r="HW195" s="108"/>
      <c r="HX195" s="108"/>
      <c r="HY195" s="108"/>
      <c r="HZ195" s="108"/>
      <c r="IA195" s="108"/>
      <c r="IB195" s="108"/>
      <c r="IC195" s="108"/>
      <c r="ID195" s="108"/>
      <c r="IE195" s="108"/>
      <c r="IF195" s="108"/>
      <c r="IG195" s="108"/>
      <c r="IH195" s="108"/>
      <c r="II195" s="108"/>
      <c r="IJ195" s="108"/>
      <c r="IK195" s="108"/>
      <c r="IL195" s="108"/>
      <c r="IM195" s="108"/>
      <c r="IN195" s="108"/>
      <c r="IO195" s="108"/>
      <c r="IP195" s="108"/>
      <c r="IQ195" s="108"/>
      <c r="IR195" s="108"/>
      <c r="IS195" s="108"/>
      <c r="IT195" s="108"/>
      <c r="IU195" s="108"/>
      <c r="IV195" s="108"/>
      <c r="IW195" s="108"/>
      <c r="IX195" s="108"/>
      <c r="IY195" s="108"/>
      <c r="IZ195" s="108"/>
    </row>
    <row r="196" spans="1:260" s="111" customFormat="1" ht="20.100000000000001" hidden="1" customHeight="1">
      <c r="A196" s="42" t="s">
        <v>706</v>
      </c>
      <c r="B196" s="27" t="s">
        <v>707</v>
      </c>
      <c r="C196" s="30">
        <v>20</v>
      </c>
      <c r="D196" s="27" t="s">
        <v>708</v>
      </c>
      <c r="E196" s="33"/>
      <c r="F196" s="33"/>
      <c r="G196" s="33">
        <v>356</v>
      </c>
      <c r="H196" s="33">
        <f t="shared" si="23"/>
        <v>7120</v>
      </c>
      <c r="I196" s="33"/>
      <c r="J196" s="33"/>
      <c r="K196" s="28">
        <f t="shared" si="26"/>
        <v>356</v>
      </c>
      <c r="L196" s="26">
        <f t="shared" si="24"/>
        <v>7120</v>
      </c>
      <c r="M196" s="53" t="s">
        <v>30</v>
      </c>
      <c r="N196" s="54"/>
      <c r="O196" s="65">
        <f t="shared" si="25"/>
        <v>0</v>
      </c>
      <c r="P196" s="54"/>
      <c r="Q196" s="53"/>
      <c r="R196" s="107"/>
      <c r="S196" s="108"/>
      <c r="T196" s="108"/>
      <c r="U196" s="108"/>
      <c r="V196" s="108"/>
      <c r="W196" s="108"/>
      <c r="X196" s="108"/>
      <c r="Y196" s="108"/>
      <c r="Z196" s="108"/>
      <c r="AA196" s="108"/>
      <c r="AB196" s="108"/>
      <c r="AC196" s="108"/>
      <c r="AD196" s="108"/>
      <c r="AE196" s="108"/>
      <c r="AF196" s="108"/>
      <c r="AG196" s="108"/>
      <c r="AH196" s="108"/>
      <c r="AI196" s="108"/>
      <c r="AJ196" s="108"/>
      <c r="AK196" s="108"/>
      <c r="AL196" s="108"/>
      <c r="AM196" s="108"/>
      <c r="AN196" s="108"/>
      <c r="AO196" s="108"/>
      <c r="AP196" s="108"/>
      <c r="AQ196" s="108"/>
      <c r="AR196" s="108"/>
      <c r="AS196" s="108"/>
      <c r="AT196" s="108"/>
      <c r="AU196" s="108"/>
      <c r="AV196" s="108"/>
      <c r="AW196" s="108"/>
      <c r="AX196" s="108"/>
      <c r="AY196" s="108"/>
      <c r="AZ196" s="108"/>
      <c r="BA196" s="108"/>
      <c r="BB196" s="108"/>
      <c r="BC196" s="108"/>
      <c r="BD196" s="108"/>
      <c r="BE196" s="108"/>
      <c r="BF196" s="108"/>
      <c r="BG196" s="108"/>
      <c r="BH196" s="108"/>
      <c r="BI196" s="108"/>
      <c r="BJ196" s="108"/>
      <c r="BK196" s="108"/>
      <c r="BL196" s="108"/>
      <c r="BM196" s="108"/>
      <c r="BN196" s="108"/>
      <c r="BO196" s="108"/>
      <c r="BP196" s="108"/>
      <c r="BQ196" s="108"/>
      <c r="BR196" s="108"/>
      <c r="BS196" s="108"/>
      <c r="BT196" s="108"/>
      <c r="BU196" s="108"/>
      <c r="BV196" s="108"/>
      <c r="BW196" s="108"/>
      <c r="BX196" s="108"/>
      <c r="BY196" s="108"/>
      <c r="BZ196" s="108"/>
      <c r="CA196" s="108"/>
      <c r="CB196" s="108"/>
      <c r="CC196" s="108"/>
      <c r="CD196" s="108"/>
      <c r="CE196" s="108"/>
      <c r="CF196" s="108"/>
      <c r="CG196" s="108"/>
      <c r="CH196" s="108"/>
      <c r="CI196" s="108"/>
      <c r="CJ196" s="108"/>
      <c r="CK196" s="108"/>
      <c r="CL196" s="108"/>
      <c r="CM196" s="108"/>
      <c r="CN196" s="108"/>
      <c r="CO196" s="108"/>
      <c r="CP196" s="108"/>
      <c r="CQ196" s="108"/>
      <c r="CR196" s="108"/>
      <c r="CS196" s="108"/>
      <c r="CT196" s="108"/>
      <c r="CU196" s="108"/>
      <c r="CV196" s="108"/>
      <c r="CW196" s="108"/>
      <c r="CX196" s="108"/>
      <c r="CY196" s="108"/>
      <c r="CZ196" s="108"/>
      <c r="DA196" s="108"/>
      <c r="DB196" s="108"/>
      <c r="DC196" s="108"/>
      <c r="DD196" s="108"/>
      <c r="DE196" s="108"/>
      <c r="DF196" s="108"/>
      <c r="DG196" s="108"/>
      <c r="DH196" s="108"/>
      <c r="DI196" s="108"/>
      <c r="DJ196" s="108"/>
      <c r="DK196" s="108"/>
      <c r="DL196" s="108"/>
      <c r="DM196" s="108"/>
      <c r="DN196" s="108"/>
      <c r="DO196" s="108"/>
      <c r="DP196" s="108"/>
      <c r="DQ196" s="108"/>
      <c r="DR196" s="108"/>
      <c r="DS196" s="108"/>
      <c r="DT196" s="108"/>
      <c r="DU196" s="108"/>
      <c r="DV196" s="108"/>
      <c r="DW196" s="108"/>
      <c r="DX196" s="108"/>
      <c r="DY196" s="108"/>
      <c r="DZ196" s="108"/>
      <c r="EA196" s="108"/>
      <c r="EB196" s="108"/>
      <c r="EC196" s="108"/>
      <c r="ED196" s="108"/>
      <c r="EE196" s="108"/>
      <c r="EF196" s="108"/>
      <c r="EG196" s="108"/>
      <c r="EH196" s="108"/>
      <c r="EI196" s="108"/>
      <c r="EJ196" s="108"/>
      <c r="EK196" s="108"/>
      <c r="EL196" s="108"/>
      <c r="EM196" s="108"/>
      <c r="EN196" s="108"/>
      <c r="EO196" s="108"/>
      <c r="EP196" s="108"/>
      <c r="EQ196" s="108"/>
      <c r="ER196" s="108"/>
      <c r="ES196" s="108"/>
      <c r="ET196" s="108"/>
      <c r="EU196" s="108"/>
      <c r="EV196" s="108"/>
      <c r="EW196" s="108"/>
      <c r="EX196" s="108"/>
      <c r="EY196" s="108"/>
      <c r="EZ196" s="108"/>
      <c r="FA196" s="108"/>
      <c r="FB196" s="108"/>
      <c r="FC196" s="108"/>
      <c r="FD196" s="108"/>
      <c r="FE196" s="108"/>
      <c r="FF196" s="108"/>
      <c r="FG196" s="108"/>
      <c r="FH196" s="108"/>
      <c r="FI196" s="108"/>
      <c r="FJ196" s="108"/>
      <c r="FK196" s="108"/>
      <c r="FL196" s="108"/>
      <c r="FM196" s="108"/>
      <c r="FN196" s="108"/>
      <c r="FO196" s="108"/>
      <c r="FP196" s="108"/>
      <c r="FQ196" s="108"/>
      <c r="FR196" s="108"/>
      <c r="FS196" s="108"/>
      <c r="FT196" s="108"/>
      <c r="FU196" s="108"/>
      <c r="FV196" s="108"/>
      <c r="FW196" s="108"/>
      <c r="FX196" s="108"/>
      <c r="FY196" s="108"/>
      <c r="FZ196" s="108"/>
      <c r="GA196" s="108"/>
      <c r="GB196" s="108"/>
      <c r="GC196" s="108"/>
      <c r="GD196" s="108"/>
      <c r="GE196" s="108"/>
      <c r="GF196" s="108"/>
      <c r="GG196" s="108"/>
      <c r="GH196" s="108"/>
      <c r="GI196" s="108"/>
      <c r="GJ196" s="108"/>
      <c r="GK196" s="108"/>
      <c r="GL196" s="108"/>
      <c r="GM196" s="108"/>
      <c r="GN196" s="108"/>
      <c r="GO196" s="108"/>
      <c r="GP196" s="108"/>
      <c r="GQ196" s="108"/>
      <c r="GR196" s="108"/>
      <c r="GS196" s="108"/>
      <c r="GT196" s="108"/>
      <c r="GU196" s="108"/>
      <c r="GV196" s="108"/>
      <c r="GW196" s="108"/>
      <c r="GX196" s="108"/>
      <c r="GY196" s="108"/>
      <c r="GZ196" s="108"/>
      <c r="HA196" s="108"/>
      <c r="HB196" s="108"/>
      <c r="HC196" s="108"/>
      <c r="HD196" s="108"/>
      <c r="HE196" s="108"/>
      <c r="HF196" s="108"/>
      <c r="HG196" s="108"/>
      <c r="HH196" s="108"/>
      <c r="HI196" s="108"/>
      <c r="HJ196" s="108"/>
      <c r="HK196" s="108"/>
      <c r="HL196" s="108"/>
      <c r="HM196" s="108"/>
      <c r="HN196" s="108"/>
      <c r="HO196" s="108"/>
      <c r="HP196" s="108"/>
      <c r="HQ196" s="108"/>
      <c r="HR196" s="108"/>
      <c r="HS196" s="108"/>
      <c r="HT196" s="108"/>
      <c r="HU196" s="108"/>
      <c r="HV196" s="108"/>
      <c r="HW196" s="108"/>
      <c r="HX196" s="108"/>
      <c r="HY196" s="108"/>
      <c r="HZ196" s="108"/>
      <c r="IA196" s="108"/>
      <c r="IB196" s="108"/>
      <c r="IC196" s="108"/>
      <c r="ID196" s="108"/>
      <c r="IE196" s="108"/>
      <c r="IF196" s="108"/>
      <c r="IG196" s="108"/>
      <c r="IH196" s="108"/>
      <c r="II196" s="108"/>
      <c r="IJ196" s="108"/>
      <c r="IK196" s="108"/>
      <c r="IL196" s="108"/>
      <c r="IM196" s="108"/>
      <c r="IN196" s="108"/>
      <c r="IO196" s="108"/>
      <c r="IP196" s="108"/>
      <c r="IQ196" s="108"/>
      <c r="IR196" s="108"/>
      <c r="IS196" s="108"/>
      <c r="IT196" s="108"/>
      <c r="IU196" s="108"/>
      <c r="IV196" s="108"/>
      <c r="IW196" s="108"/>
      <c r="IX196" s="108"/>
      <c r="IY196" s="108"/>
      <c r="IZ196" s="108"/>
    </row>
    <row r="197" spans="1:260" s="134" customFormat="1" ht="20.100000000000001" hidden="1" customHeight="1">
      <c r="A197" s="42" t="s">
        <v>680</v>
      </c>
      <c r="B197" s="27" t="s">
        <v>709</v>
      </c>
      <c r="C197" s="30">
        <v>110</v>
      </c>
      <c r="D197" s="27" t="s">
        <v>419</v>
      </c>
      <c r="E197" s="33"/>
      <c r="F197" s="33"/>
      <c r="G197" s="33">
        <v>713</v>
      </c>
      <c r="H197" s="33">
        <f t="shared" si="23"/>
        <v>78430</v>
      </c>
      <c r="I197" s="33"/>
      <c r="J197" s="33"/>
      <c r="K197" s="28">
        <f t="shared" si="26"/>
        <v>713</v>
      </c>
      <c r="L197" s="26">
        <f t="shared" si="24"/>
        <v>78430</v>
      </c>
      <c r="M197" s="53" t="s">
        <v>30</v>
      </c>
      <c r="N197" s="54"/>
      <c r="O197" s="65">
        <f t="shared" si="25"/>
        <v>2.9999999999999997E-4</v>
      </c>
      <c r="P197" s="54"/>
      <c r="Q197" s="53"/>
      <c r="R197" s="107"/>
      <c r="S197" s="133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3"/>
      <c r="AF197" s="133"/>
      <c r="AG197" s="133"/>
      <c r="AH197" s="133"/>
      <c r="AI197" s="133"/>
      <c r="AJ197" s="133"/>
      <c r="AK197" s="133"/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133"/>
      <c r="AX197" s="133"/>
      <c r="AY197" s="133"/>
      <c r="AZ197" s="133"/>
      <c r="BA197" s="133"/>
      <c r="BB197" s="133"/>
      <c r="BC197" s="133"/>
      <c r="BD197" s="133"/>
      <c r="BE197" s="133"/>
      <c r="BF197" s="133"/>
      <c r="BG197" s="133"/>
      <c r="BH197" s="133"/>
      <c r="BI197" s="133"/>
      <c r="BJ197" s="133"/>
      <c r="BK197" s="133"/>
      <c r="BL197" s="133"/>
      <c r="BM197" s="133"/>
      <c r="BN197" s="133"/>
      <c r="BO197" s="133"/>
      <c r="BP197" s="133"/>
      <c r="BQ197" s="133"/>
      <c r="BR197" s="133"/>
      <c r="BS197" s="133"/>
      <c r="BT197" s="133"/>
      <c r="BU197" s="133"/>
      <c r="BV197" s="133"/>
      <c r="BW197" s="133"/>
      <c r="BX197" s="133"/>
      <c r="BY197" s="133"/>
      <c r="BZ197" s="133"/>
      <c r="CA197" s="133"/>
      <c r="CB197" s="133"/>
      <c r="CC197" s="133"/>
      <c r="CD197" s="133"/>
      <c r="CE197" s="133"/>
      <c r="CF197" s="133"/>
      <c r="CG197" s="133"/>
      <c r="CH197" s="133"/>
      <c r="CI197" s="133"/>
      <c r="CJ197" s="133"/>
      <c r="CK197" s="133"/>
      <c r="CL197" s="133"/>
      <c r="CM197" s="133"/>
      <c r="CN197" s="133"/>
      <c r="CO197" s="133"/>
      <c r="CP197" s="133"/>
      <c r="CQ197" s="133"/>
      <c r="CR197" s="133"/>
      <c r="CS197" s="133"/>
      <c r="CT197" s="133"/>
      <c r="CU197" s="133"/>
      <c r="CV197" s="133"/>
      <c r="CW197" s="133"/>
      <c r="CX197" s="133"/>
      <c r="CY197" s="133"/>
      <c r="CZ197" s="133"/>
      <c r="DA197" s="133"/>
      <c r="DB197" s="133"/>
      <c r="DC197" s="133"/>
      <c r="DD197" s="133"/>
      <c r="DE197" s="133"/>
      <c r="DF197" s="133"/>
      <c r="DG197" s="133"/>
      <c r="DH197" s="133"/>
      <c r="DI197" s="133"/>
      <c r="DJ197" s="133"/>
      <c r="DK197" s="133"/>
      <c r="DL197" s="133"/>
      <c r="DM197" s="133"/>
      <c r="DN197" s="133"/>
      <c r="DO197" s="133"/>
      <c r="DP197" s="133"/>
      <c r="DQ197" s="133"/>
      <c r="DR197" s="133"/>
      <c r="DS197" s="133"/>
      <c r="DT197" s="133"/>
      <c r="DU197" s="133"/>
      <c r="DV197" s="133"/>
      <c r="DW197" s="133"/>
      <c r="DX197" s="133"/>
      <c r="DY197" s="133"/>
      <c r="DZ197" s="133"/>
      <c r="EA197" s="133"/>
      <c r="EB197" s="133"/>
      <c r="EC197" s="133"/>
      <c r="ED197" s="133"/>
      <c r="EE197" s="133"/>
      <c r="EF197" s="133"/>
      <c r="EG197" s="133"/>
      <c r="EH197" s="133"/>
      <c r="EI197" s="133"/>
      <c r="EJ197" s="133"/>
      <c r="EK197" s="133"/>
      <c r="EL197" s="133"/>
      <c r="EM197" s="133"/>
      <c r="EN197" s="133"/>
      <c r="EO197" s="133"/>
      <c r="EP197" s="133"/>
      <c r="EQ197" s="133"/>
      <c r="ER197" s="133"/>
      <c r="ES197" s="133"/>
      <c r="ET197" s="133"/>
      <c r="EU197" s="133"/>
      <c r="EV197" s="133"/>
      <c r="EW197" s="133"/>
      <c r="EX197" s="133"/>
      <c r="EY197" s="133"/>
      <c r="EZ197" s="133"/>
      <c r="FA197" s="133"/>
      <c r="FB197" s="133"/>
      <c r="FC197" s="133"/>
      <c r="FD197" s="133"/>
      <c r="FE197" s="133"/>
      <c r="FF197" s="133"/>
      <c r="FG197" s="133"/>
      <c r="FH197" s="133"/>
      <c r="FI197" s="133"/>
      <c r="FJ197" s="133"/>
      <c r="FK197" s="133"/>
      <c r="FL197" s="133"/>
      <c r="FM197" s="133"/>
      <c r="FN197" s="133"/>
      <c r="FO197" s="133"/>
      <c r="FP197" s="133"/>
      <c r="FQ197" s="133"/>
      <c r="FR197" s="133"/>
      <c r="FS197" s="133"/>
      <c r="FT197" s="133"/>
      <c r="FU197" s="133"/>
      <c r="FV197" s="133"/>
      <c r="FW197" s="133"/>
      <c r="FX197" s="133"/>
      <c r="FY197" s="133"/>
      <c r="FZ197" s="133"/>
      <c r="GA197" s="133"/>
      <c r="GB197" s="133"/>
      <c r="GC197" s="133"/>
      <c r="GD197" s="133"/>
      <c r="GE197" s="133"/>
      <c r="GF197" s="133"/>
      <c r="GG197" s="133"/>
      <c r="GH197" s="133"/>
      <c r="GI197" s="133"/>
      <c r="GJ197" s="133"/>
      <c r="GK197" s="133"/>
      <c r="GL197" s="133"/>
      <c r="GM197" s="133"/>
      <c r="GN197" s="133"/>
      <c r="GO197" s="133"/>
      <c r="GP197" s="133"/>
      <c r="GQ197" s="133"/>
      <c r="GR197" s="133"/>
      <c r="GS197" s="133"/>
      <c r="GT197" s="133"/>
      <c r="GU197" s="133"/>
      <c r="GV197" s="133"/>
      <c r="GW197" s="133"/>
      <c r="GX197" s="133"/>
      <c r="GY197" s="133"/>
      <c r="GZ197" s="133"/>
      <c r="HA197" s="133"/>
      <c r="HB197" s="133"/>
      <c r="HC197" s="133"/>
      <c r="HD197" s="133"/>
      <c r="HE197" s="133"/>
      <c r="HF197" s="133"/>
      <c r="HG197" s="133"/>
      <c r="HH197" s="133"/>
      <c r="HI197" s="133"/>
      <c r="HJ197" s="133"/>
      <c r="HK197" s="133"/>
      <c r="HL197" s="133"/>
      <c r="HM197" s="133"/>
      <c r="HN197" s="133"/>
      <c r="HO197" s="133"/>
      <c r="HP197" s="133"/>
      <c r="HQ197" s="133"/>
      <c r="HR197" s="133"/>
      <c r="HS197" s="133"/>
      <c r="HT197" s="133"/>
      <c r="HU197" s="133"/>
      <c r="HV197" s="133"/>
      <c r="HW197" s="133"/>
      <c r="HX197" s="133"/>
      <c r="HY197" s="133"/>
      <c r="HZ197" s="133"/>
      <c r="IA197" s="133"/>
      <c r="IB197" s="133"/>
      <c r="IC197" s="133"/>
      <c r="ID197" s="133"/>
      <c r="IE197" s="133"/>
      <c r="IF197" s="133"/>
      <c r="IG197" s="133"/>
      <c r="IH197" s="133"/>
      <c r="II197" s="133"/>
      <c r="IJ197" s="133"/>
      <c r="IK197" s="133"/>
      <c r="IL197" s="133"/>
      <c r="IM197" s="133"/>
      <c r="IN197" s="133"/>
      <c r="IO197" s="133"/>
      <c r="IP197" s="133"/>
      <c r="IQ197" s="133"/>
      <c r="IR197" s="133"/>
      <c r="IS197" s="133"/>
      <c r="IT197" s="133"/>
      <c r="IU197" s="133"/>
      <c r="IV197" s="133"/>
      <c r="IW197" s="133"/>
      <c r="IX197" s="133"/>
      <c r="IY197" s="133"/>
      <c r="IZ197" s="133"/>
    </row>
    <row r="198" spans="1:260" s="134" customFormat="1" ht="20.100000000000001" hidden="1" customHeight="1">
      <c r="A198" s="42" t="s">
        <v>710</v>
      </c>
      <c r="B198" s="27" t="s">
        <v>711</v>
      </c>
      <c r="C198" s="30">
        <v>110</v>
      </c>
      <c r="D198" s="27" t="s">
        <v>685</v>
      </c>
      <c r="E198" s="33"/>
      <c r="F198" s="33"/>
      <c r="G198" s="33">
        <v>356</v>
      </c>
      <c r="H198" s="33">
        <f t="shared" si="23"/>
        <v>39160</v>
      </c>
      <c r="I198" s="33"/>
      <c r="J198" s="33"/>
      <c r="K198" s="28">
        <f t="shared" si="26"/>
        <v>356</v>
      </c>
      <c r="L198" s="26">
        <f t="shared" si="24"/>
        <v>39160</v>
      </c>
      <c r="M198" s="53" t="s">
        <v>30</v>
      </c>
      <c r="N198" s="54"/>
      <c r="O198" s="65">
        <f t="shared" si="25"/>
        <v>2.0000000000000001E-4</v>
      </c>
      <c r="P198" s="54"/>
      <c r="Q198" s="53"/>
      <c r="R198" s="107"/>
      <c r="S198" s="133"/>
      <c r="T198" s="133"/>
      <c r="U198" s="133"/>
      <c r="V198" s="133"/>
      <c r="W198" s="133"/>
      <c r="X198" s="133"/>
      <c r="Y198" s="133"/>
      <c r="Z198" s="133"/>
      <c r="AA198" s="133"/>
      <c r="AB198" s="133"/>
      <c r="AC198" s="133"/>
      <c r="AD198" s="133"/>
      <c r="AE198" s="133"/>
      <c r="AF198" s="133"/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133"/>
      <c r="AX198" s="133"/>
      <c r="AY198" s="133"/>
      <c r="AZ198" s="133"/>
      <c r="BA198" s="133"/>
      <c r="BB198" s="133"/>
      <c r="BC198" s="133"/>
      <c r="BD198" s="133"/>
      <c r="BE198" s="133"/>
      <c r="BF198" s="133"/>
      <c r="BG198" s="133"/>
      <c r="BH198" s="133"/>
      <c r="BI198" s="133"/>
      <c r="BJ198" s="133"/>
      <c r="BK198" s="133"/>
      <c r="BL198" s="133"/>
      <c r="BM198" s="133"/>
      <c r="BN198" s="133"/>
      <c r="BO198" s="133"/>
      <c r="BP198" s="133"/>
      <c r="BQ198" s="133"/>
      <c r="BR198" s="133"/>
      <c r="BS198" s="133"/>
      <c r="BT198" s="133"/>
      <c r="BU198" s="133"/>
      <c r="BV198" s="133"/>
      <c r="BW198" s="133"/>
      <c r="BX198" s="133"/>
      <c r="BY198" s="133"/>
      <c r="BZ198" s="133"/>
      <c r="CA198" s="133"/>
      <c r="CB198" s="133"/>
      <c r="CC198" s="133"/>
      <c r="CD198" s="133"/>
      <c r="CE198" s="133"/>
      <c r="CF198" s="133"/>
      <c r="CG198" s="133"/>
      <c r="CH198" s="133"/>
      <c r="CI198" s="133"/>
      <c r="CJ198" s="133"/>
      <c r="CK198" s="133"/>
      <c r="CL198" s="133"/>
      <c r="CM198" s="133"/>
      <c r="CN198" s="133"/>
      <c r="CO198" s="133"/>
      <c r="CP198" s="133"/>
      <c r="CQ198" s="133"/>
      <c r="CR198" s="133"/>
      <c r="CS198" s="133"/>
      <c r="CT198" s="133"/>
      <c r="CU198" s="133"/>
      <c r="CV198" s="133"/>
      <c r="CW198" s="133"/>
      <c r="CX198" s="133"/>
      <c r="CY198" s="133"/>
      <c r="CZ198" s="133"/>
      <c r="DA198" s="133"/>
      <c r="DB198" s="133"/>
      <c r="DC198" s="133"/>
      <c r="DD198" s="133"/>
      <c r="DE198" s="133"/>
      <c r="DF198" s="133"/>
      <c r="DG198" s="133"/>
      <c r="DH198" s="133"/>
      <c r="DI198" s="133"/>
      <c r="DJ198" s="133"/>
      <c r="DK198" s="133"/>
      <c r="DL198" s="133"/>
      <c r="DM198" s="133"/>
      <c r="DN198" s="133"/>
      <c r="DO198" s="133"/>
      <c r="DP198" s="133"/>
      <c r="DQ198" s="133"/>
      <c r="DR198" s="133"/>
      <c r="DS198" s="133"/>
      <c r="DT198" s="133"/>
      <c r="DU198" s="133"/>
      <c r="DV198" s="133"/>
      <c r="DW198" s="133"/>
      <c r="DX198" s="133"/>
      <c r="DY198" s="133"/>
      <c r="DZ198" s="133"/>
      <c r="EA198" s="133"/>
      <c r="EB198" s="133"/>
      <c r="EC198" s="133"/>
      <c r="ED198" s="133"/>
      <c r="EE198" s="133"/>
      <c r="EF198" s="133"/>
      <c r="EG198" s="133"/>
      <c r="EH198" s="133"/>
      <c r="EI198" s="133"/>
      <c r="EJ198" s="133"/>
      <c r="EK198" s="133"/>
      <c r="EL198" s="133"/>
      <c r="EM198" s="133"/>
      <c r="EN198" s="133"/>
      <c r="EO198" s="133"/>
      <c r="EP198" s="133"/>
      <c r="EQ198" s="133"/>
      <c r="ER198" s="133"/>
      <c r="ES198" s="133"/>
      <c r="ET198" s="133"/>
      <c r="EU198" s="133"/>
      <c r="EV198" s="133"/>
      <c r="EW198" s="133"/>
      <c r="EX198" s="133"/>
      <c r="EY198" s="133"/>
      <c r="EZ198" s="133"/>
      <c r="FA198" s="133"/>
      <c r="FB198" s="133"/>
      <c r="FC198" s="133"/>
      <c r="FD198" s="133"/>
      <c r="FE198" s="133"/>
      <c r="FF198" s="133"/>
      <c r="FG198" s="133"/>
      <c r="FH198" s="133"/>
      <c r="FI198" s="133"/>
      <c r="FJ198" s="133"/>
      <c r="FK198" s="133"/>
      <c r="FL198" s="133"/>
      <c r="FM198" s="133"/>
      <c r="FN198" s="133"/>
      <c r="FO198" s="133"/>
      <c r="FP198" s="133"/>
      <c r="FQ198" s="133"/>
      <c r="FR198" s="133"/>
      <c r="FS198" s="133"/>
      <c r="FT198" s="133"/>
      <c r="FU198" s="133"/>
      <c r="FV198" s="133"/>
      <c r="FW198" s="133"/>
      <c r="FX198" s="133"/>
      <c r="FY198" s="133"/>
      <c r="FZ198" s="133"/>
      <c r="GA198" s="133"/>
      <c r="GB198" s="133"/>
      <c r="GC198" s="133"/>
      <c r="GD198" s="133"/>
      <c r="GE198" s="133"/>
      <c r="GF198" s="133"/>
      <c r="GG198" s="133"/>
      <c r="GH198" s="133"/>
      <c r="GI198" s="133"/>
      <c r="GJ198" s="133"/>
      <c r="GK198" s="133"/>
      <c r="GL198" s="133"/>
      <c r="GM198" s="133"/>
      <c r="GN198" s="133"/>
      <c r="GO198" s="133"/>
      <c r="GP198" s="133"/>
      <c r="GQ198" s="133"/>
      <c r="GR198" s="133"/>
      <c r="GS198" s="133"/>
      <c r="GT198" s="133"/>
      <c r="GU198" s="133"/>
      <c r="GV198" s="133"/>
      <c r="GW198" s="133"/>
      <c r="GX198" s="133"/>
      <c r="GY198" s="133"/>
      <c r="GZ198" s="133"/>
      <c r="HA198" s="133"/>
      <c r="HB198" s="133"/>
      <c r="HC198" s="133"/>
      <c r="HD198" s="133"/>
      <c r="HE198" s="133"/>
      <c r="HF198" s="133"/>
      <c r="HG198" s="133"/>
      <c r="HH198" s="133"/>
      <c r="HI198" s="133"/>
      <c r="HJ198" s="133"/>
      <c r="HK198" s="133"/>
      <c r="HL198" s="133"/>
      <c r="HM198" s="133"/>
      <c r="HN198" s="133"/>
      <c r="HO198" s="133"/>
      <c r="HP198" s="133"/>
      <c r="HQ198" s="133"/>
      <c r="HR198" s="133"/>
      <c r="HS198" s="133"/>
      <c r="HT198" s="133"/>
      <c r="HU198" s="133"/>
      <c r="HV198" s="133"/>
      <c r="HW198" s="133"/>
      <c r="HX198" s="133"/>
      <c r="HY198" s="133"/>
      <c r="HZ198" s="133"/>
      <c r="IA198" s="133"/>
      <c r="IB198" s="133"/>
      <c r="IC198" s="133"/>
      <c r="ID198" s="133"/>
      <c r="IE198" s="133"/>
      <c r="IF198" s="133"/>
      <c r="IG198" s="133"/>
      <c r="IH198" s="133"/>
      <c r="II198" s="133"/>
      <c r="IJ198" s="133"/>
      <c r="IK198" s="133"/>
      <c r="IL198" s="133"/>
      <c r="IM198" s="133"/>
      <c r="IN198" s="133"/>
      <c r="IO198" s="133"/>
      <c r="IP198" s="133"/>
      <c r="IQ198" s="133"/>
      <c r="IR198" s="133"/>
      <c r="IS198" s="133"/>
      <c r="IT198" s="133"/>
      <c r="IU198" s="133"/>
      <c r="IV198" s="133"/>
      <c r="IW198" s="133"/>
      <c r="IX198" s="133"/>
      <c r="IY198" s="133"/>
      <c r="IZ198" s="133"/>
    </row>
    <row r="199" spans="1:260" s="134" customFormat="1" ht="20.100000000000001" hidden="1" customHeight="1">
      <c r="A199" s="42" t="s">
        <v>712</v>
      </c>
      <c r="B199" s="27" t="s">
        <v>713</v>
      </c>
      <c r="C199" s="30">
        <v>700</v>
      </c>
      <c r="D199" s="27" t="s">
        <v>714</v>
      </c>
      <c r="E199" s="33"/>
      <c r="F199" s="33"/>
      <c r="G199" s="33">
        <v>713</v>
      </c>
      <c r="H199" s="33">
        <f t="shared" si="23"/>
        <v>499100</v>
      </c>
      <c r="I199" s="33"/>
      <c r="J199" s="33"/>
      <c r="K199" s="28">
        <f t="shared" si="26"/>
        <v>713</v>
      </c>
      <c r="L199" s="26">
        <f t="shared" si="24"/>
        <v>499100</v>
      </c>
      <c r="M199" s="53" t="s">
        <v>30</v>
      </c>
      <c r="N199" s="54"/>
      <c r="O199" s="65">
        <f t="shared" si="25"/>
        <v>2E-3</v>
      </c>
      <c r="P199" s="54"/>
      <c r="Q199" s="53"/>
      <c r="R199" s="107"/>
      <c r="S199" s="133"/>
      <c r="T199" s="133"/>
      <c r="U199" s="133"/>
      <c r="V199" s="133"/>
      <c r="W199" s="133"/>
      <c r="X199" s="133"/>
      <c r="Y199" s="133"/>
      <c r="Z199" s="133"/>
      <c r="AA199" s="133"/>
      <c r="AB199" s="133"/>
      <c r="AC199" s="133"/>
      <c r="AD199" s="133"/>
      <c r="AE199" s="133"/>
      <c r="AF199" s="133"/>
      <c r="AG199" s="133"/>
      <c r="AH199" s="133"/>
      <c r="AI199" s="133"/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133"/>
      <c r="AX199" s="133"/>
      <c r="AY199" s="133"/>
      <c r="AZ199" s="133"/>
      <c r="BA199" s="133"/>
      <c r="BB199" s="133"/>
      <c r="BC199" s="133"/>
      <c r="BD199" s="133"/>
      <c r="BE199" s="133"/>
      <c r="BF199" s="133"/>
      <c r="BG199" s="133"/>
      <c r="BH199" s="133"/>
      <c r="BI199" s="133"/>
      <c r="BJ199" s="133"/>
      <c r="BK199" s="133"/>
      <c r="BL199" s="133"/>
      <c r="BM199" s="133"/>
      <c r="BN199" s="133"/>
      <c r="BO199" s="133"/>
      <c r="BP199" s="133"/>
      <c r="BQ199" s="133"/>
      <c r="BR199" s="133"/>
      <c r="BS199" s="133"/>
      <c r="BT199" s="133"/>
      <c r="BU199" s="133"/>
      <c r="BV199" s="133"/>
      <c r="BW199" s="133"/>
      <c r="BX199" s="133"/>
      <c r="BY199" s="133"/>
      <c r="BZ199" s="133"/>
      <c r="CA199" s="133"/>
      <c r="CB199" s="133"/>
      <c r="CC199" s="133"/>
      <c r="CD199" s="133"/>
      <c r="CE199" s="133"/>
      <c r="CF199" s="133"/>
      <c r="CG199" s="133"/>
      <c r="CH199" s="133"/>
      <c r="CI199" s="133"/>
      <c r="CJ199" s="133"/>
      <c r="CK199" s="133"/>
      <c r="CL199" s="133"/>
      <c r="CM199" s="133"/>
      <c r="CN199" s="133"/>
      <c r="CO199" s="133"/>
      <c r="CP199" s="133"/>
      <c r="CQ199" s="133"/>
      <c r="CR199" s="133"/>
      <c r="CS199" s="133"/>
      <c r="CT199" s="133"/>
      <c r="CU199" s="133"/>
      <c r="CV199" s="133"/>
      <c r="CW199" s="133"/>
      <c r="CX199" s="133"/>
      <c r="CY199" s="133"/>
      <c r="CZ199" s="133"/>
      <c r="DA199" s="133"/>
      <c r="DB199" s="133"/>
      <c r="DC199" s="133"/>
      <c r="DD199" s="133"/>
      <c r="DE199" s="133"/>
      <c r="DF199" s="133"/>
      <c r="DG199" s="133"/>
      <c r="DH199" s="133"/>
      <c r="DI199" s="133"/>
      <c r="DJ199" s="133"/>
      <c r="DK199" s="133"/>
      <c r="DL199" s="133"/>
      <c r="DM199" s="133"/>
      <c r="DN199" s="133"/>
      <c r="DO199" s="133"/>
      <c r="DP199" s="133"/>
      <c r="DQ199" s="133"/>
      <c r="DR199" s="133"/>
      <c r="DS199" s="133"/>
      <c r="DT199" s="133"/>
      <c r="DU199" s="133"/>
      <c r="DV199" s="133"/>
      <c r="DW199" s="133"/>
      <c r="DX199" s="133"/>
      <c r="DY199" s="133"/>
      <c r="DZ199" s="133"/>
      <c r="EA199" s="133"/>
      <c r="EB199" s="133"/>
      <c r="EC199" s="133"/>
      <c r="ED199" s="133"/>
      <c r="EE199" s="133"/>
      <c r="EF199" s="133"/>
      <c r="EG199" s="133"/>
      <c r="EH199" s="133"/>
      <c r="EI199" s="133"/>
      <c r="EJ199" s="133"/>
      <c r="EK199" s="133"/>
      <c r="EL199" s="133"/>
      <c r="EM199" s="133"/>
      <c r="EN199" s="133"/>
      <c r="EO199" s="133"/>
      <c r="EP199" s="133"/>
      <c r="EQ199" s="133"/>
      <c r="ER199" s="133"/>
      <c r="ES199" s="133"/>
      <c r="ET199" s="133"/>
      <c r="EU199" s="133"/>
      <c r="EV199" s="133"/>
      <c r="EW199" s="133"/>
      <c r="EX199" s="133"/>
      <c r="EY199" s="133"/>
      <c r="EZ199" s="133"/>
      <c r="FA199" s="133"/>
      <c r="FB199" s="133"/>
      <c r="FC199" s="133"/>
      <c r="FD199" s="133"/>
      <c r="FE199" s="133"/>
      <c r="FF199" s="133"/>
      <c r="FG199" s="133"/>
      <c r="FH199" s="133"/>
      <c r="FI199" s="133"/>
      <c r="FJ199" s="133"/>
      <c r="FK199" s="133"/>
      <c r="FL199" s="133"/>
      <c r="FM199" s="133"/>
      <c r="FN199" s="133"/>
      <c r="FO199" s="133"/>
      <c r="FP199" s="133"/>
      <c r="FQ199" s="133"/>
      <c r="FR199" s="133"/>
      <c r="FS199" s="133"/>
      <c r="FT199" s="133"/>
      <c r="FU199" s="133"/>
      <c r="FV199" s="133"/>
      <c r="FW199" s="133"/>
      <c r="FX199" s="133"/>
      <c r="FY199" s="133"/>
      <c r="FZ199" s="133"/>
      <c r="GA199" s="133"/>
      <c r="GB199" s="133"/>
      <c r="GC199" s="133"/>
      <c r="GD199" s="133"/>
      <c r="GE199" s="133"/>
      <c r="GF199" s="133"/>
      <c r="GG199" s="133"/>
      <c r="GH199" s="133"/>
      <c r="GI199" s="133"/>
      <c r="GJ199" s="133"/>
      <c r="GK199" s="133"/>
      <c r="GL199" s="133"/>
      <c r="GM199" s="133"/>
      <c r="GN199" s="133"/>
      <c r="GO199" s="133"/>
      <c r="GP199" s="133"/>
      <c r="GQ199" s="133"/>
      <c r="GR199" s="133"/>
      <c r="GS199" s="133"/>
      <c r="GT199" s="133"/>
      <c r="GU199" s="133"/>
      <c r="GV199" s="133"/>
      <c r="GW199" s="133"/>
      <c r="GX199" s="133"/>
      <c r="GY199" s="133"/>
      <c r="GZ199" s="133"/>
      <c r="HA199" s="133"/>
      <c r="HB199" s="133"/>
      <c r="HC199" s="133"/>
      <c r="HD199" s="133"/>
      <c r="HE199" s="133"/>
      <c r="HF199" s="133"/>
      <c r="HG199" s="133"/>
      <c r="HH199" s="133"/>
      <c r="HI199" s="133"/>
      <c r="HJ199" s="133"/>
      <c r="HK199" s="133"/>
      <c r="HL199" s="133"/>
      <c r="HM199" s="133"/>
      <c r="HN199" s="133"/>
      <c r="HO199" s="133"/>
      <c r="HP199" s="133"/>
      <c r="HQ199" s="133"/>
      <c r="HR199" s="133"/>
      <c r="HS199" s="133"/>
      <c r="HT199" s="133"/>
      <c r="HU199" s="133"/>
      <c r="HV199" s="133"/>
      <c r="HW199" s="133"/>
      <c r="HX199" s="133"/>
      <c r="HY199" s="133"/>
      <c r="HZ199" s="133"/>
      <c r="IA199" s="133"/>
      <c r="IB199" s="133"/>
      <c r="IC199" s="133"/>
      <c r="ID199" s="133"/>
      <c r="IE199" s="133"/>
      <c r="IF199" s="133"/>
      <c r="IG199" s="133"/>
      <c r="IH199" s="133"/>
      <c r="II199" s="133"/>
      <c r="IJ199" s="133"/>
      <c r="IK199" s="133"/>
      <c r="IL199" s="133"/>
      <c r="IM199" s="133"/>
      <c r="IN199" s="133"/>
      <c r="IO199" s="133"/>
      <c r="IP199" s="133"/>
      <c r="IQ199" s="133"/>
      <c r="IR199" s="133"/>
      <c r="IS199" s="133"/>
      <c r="IT199" s="133"/>
      <c r="IU199" s="133"/>
      <c r="IV199" s="133"/>
      <c r="IW199" s="133"/>
      <c r="IX199" s="133"/>
      <c r="IY199" s="133"/>
      <c r="IZ199" s="133"/>
    </row>
    <row r="200" spans="1:260" s="134" customFormat="1" ht="20.100000000000001" hidden="1" customHeight="1">
      <c r="A200" s="42" t="s">
        <v>689</v>
      </c>
      <c r="B200" s="27" t="s">
        <v>715</v>
      </c>
      <c r="C200" s="30">
        <v>700</v>
      </c>
      <c r="D200" s="27" t="s">
        <v>429</v>
      </c>
      <c r="E200" s="33"/>
      <c r="F200" s="33"/>
      <c r="G200" s="33">
        <v>356</v>
      </c>
      <c r="H200" s="33">
        <f t="shared" si="23"/>
        <v>249200</v>
      </c>
      <c r="I200" s="33"/>
      <c r="J200" s="33"/>
      <c r="K200" s="28">
        <f t="shared" si="26"/>
        <v>356</v>
      </c>
      <c r="L200" s="26">
        <f t="shared" si="24"/>
        <v>249200</v>
      </c>
      <c r="M200" s="53" t="s">
        <v>30</v>
      </c>
      <c r="N200" s="54"/>
      <c r="O200" s="65">
        <f t="shared" si="25"/>
        <v>1E-3</v>
      </c>
      <c r="P200" s="54"/>
      <c r="Q200" s="53"/>
      <c r="R200" s="107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3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133"/>
      <c r="AX200" s="133"/>
      <c r="AY200" s="133"/>
      <c r="AZ200" s="133"/>
      <c r="BA200" s="133"/>
      <c r="BB200" s="133"/>
      <c r="BC200" s="133"/>
      <c r="BD200" s="133"/>
      <c r="BE200" s="133"/>
      <c r="BF200" s="133"/>
      <c r="BG200" s="133"/>
      <c r="BH200" s="133"/>
      <c r="BI200" s="133"/>
      <c r="BJ200" s="133"/>
      <c r="BK200" s="133"/>
      <c r="BL200" s="133"/>
      <c r="BM200" s="133"/>
      <c r="BN200" s="133"/>
      <c r="BO200" s="133"/>
      <c r="BP200" s="133"/>
      <c r="BQ200" s="133"/>
      <c r="BR200" s="133"/>
      <c r="BS200" s="133"/>
      <c r="BT200" s="133"/>
      <c r="BU200" s="133"/>
      <c r="BV200" s="133"/>
      <c r="BW200" s="133"/>
      <c r="BX200" s="133"/>
      <c r="BY200" s="133"/>
      <c r="BZ200" s="133"/>
      <c r="CA200" s="133"/>
      <c r="CB200" s="133"/>
      <c r="CC200" s="133"/>
      <c r="CD200" s="133"/>
      <c r="CE200" s="133"/>
      <c r="CF200" s="133"/>
      <c r="CG200" s="133"/>
      <c r="CH200" s="133"/>
      <c r="CI200" s="133"/>
      <c r="CJ200" s="133"/>
      <c r="CK200" s="133"/>
      <c r="CL200" s="133"/>
      <c r="CM200" s="133"/>
      <c r="CN200" s="133"/>
      <c r="CO200" s="133"/>
      <c r="CP200" s="133"/>
      <c r="CQ200" s="133"/>
      <c r="CR200" s="133"/>
      <c r="CS200" s="133"/>
      <c r="CT200" s="133"/>
      <c r="CU200" s="133"/>
      <c r="CV200" s="133"/>
      <c r="CW200" s="133"/>
      <c r="CX200" s="133"/>
      <c r="CY200" s="133"/>
      <c r="CZ200" s="133"/>
      <c r="DA200" s="133"/>
      <c r="DB200" s="133"/>
      <c r="DC200" s="133"/>
      <c r="DD200" s="133"/>
      <c r="DE200" s="133"/>
      <c r="DF200" s="133"/>
      <c r="DG200" s="133"/>
      <c r="DH200" s="133"/>
      <c r="DI200" s="133"/>
      <c r="DJ200" s="133"/>
      <c r="DK200" s="133"/>
      <c r="DL200" s="133"/>
      <c r="DM200" s="133"/>
      <c r="DN200" s="133"/>
      <c r="DO200" s="133"/>
      <c r="DP200" s="133"/>
      <c r="DQ200" s="133"/>
      <c r="DR200" s="133"/>
      <c r="DS200" s="133"/>
      <c r="DT200" s="133"/>
      <c r="DU200" s="133"/>
      <c r="DV200" s="133"/>
      <c r="DW200" s="133"/>
      <c r="DX200" s="133"/>
      <c r="DY200" s="133"/>
      <c r="DZ200" s="133"/>
      <c r="EA200" s="133"/>
      <c r="EB200" s="133"/>
      <c r="EC200" s="133"/>
      <c r="ED200" s="133"/>
      <c r="EE200" s="133"/>
      <c r="EF200" s="133"/>
      <c r="EG200" s="133"/>
      <c r="EH200" s="133"/>
      <c r="EI200" s="133"/>
      <c r="EJ200" s="133"/>
      <c r="EK200" s="133"/>
      <c r="EL200" s="133"/>
      <c r="EM200" s="133"/>
      <c r="EN200" s="133"/>
      <c r="EO200" s="133"/>
      <c r="EP200" s="133"/>
      <c r="EQ200" s="133"/>
      <c r="ER200" s="133"/>
      <c r="ES200" s="133"/>
      <c r="ET200" s="133"/>
      <c r="EU200" s="133"/>
      <c r="EV200" s="133"/>
      <c r="EW200" s="133"/>
      <c r="EX200" s="133"/>
      <c r="EY200" s="133"/>
      <c r="EZ200" s="133"/>
      <c r="FA200" s="133"/>
      <c r="FB200" s="133"/>
      <c r="FC200" s="133"/>
      <c r="FD200" s="133"/>
      <c r="FE200" s="133"/>
      <c r="FF200" s="133"/>
      <c r="FG200" s="133"/>
      <c r="FH200" s="133"/>
      <c r="FI200" s="133"/>
      <c r="FJ200" s="133"/>
      <c r="FK200" s="133"/>
      <c r="FL200" s="133"/>
      <c r="FM200" s="133"/>
      <c r="FN200" s="133"/>
      <c r="FO200" s="133"/>
      <c r="FP200" s="133"/>
      <c r="FQ200" s="133"/>
      <c r="FR200" s="133"/>
      <c r="FS200" s="133"/>
      <c r="FT200" s="133"/>
      <c r="FU200" s="133"/>
      <c r="FV200" s="133"/>
      <c r="FW200" s="133"/>
      <c r="FX200" s="133"/>
      <c r="FY200" s="133"/>
      <c r="FZ200" s="133"/>
      <c r="GA200" s="133"/>
      <c r="GB200" s="133"/>
      <c r="GC200" s="133"/>
      <c r="GD200" s="133"/>
      <c r="GE200" s="133"/>
      <c r="GF200" s="133"/>
      <c r="GG200" s="133"/>
      <c r="GH200" s="133"/>
      <c r="GI200" s="133"/>
      <c r="GJ200" s="133"/>
      <c r="GK200" s="133"/>
      <c r="GL200" s="133"/>
      <c r="GM200" s="133"/>
      <c r="GN200" s="133"/>
      <c r="GO200" s="133"/>
      <c r="GP200" s="133"/>
      <c r="GQ200" s="133"/>
      <c r="GR200" s="133"/>
      <c r="GS200" s="133"/>
      <c r="GT200" s="133"/>
      <c r="GU200" s="133"/>
      <c r="GV200" s="133"/>
      <c r="GW200" s="133"/>
      <c r="GX200" s="133"/>
      <c r="GY200" s="133"/>
      <c r="GZ200" s="133"/>
      <c r="HA200" s="133"/>
      <c r="HB200" s="133"/>
      <c r="HC200" s="133"/>
      <c r="HD200" s="133"/>
      <c r="HE200" s="133"/>
      <c r="HF200" s="133"/>
      <c r="HG200" s="133"/>
      <c r="HH200" s="133"/>
      <c r="HI200" s="133"/>
      <c r="HJ200" s="133"/>
      <c r="HK200" s="133"/>
      <c r="HL200" s="133"/>
      <c r="HM200" s="133"/>
      <c r="HN200" s="133"/>
      <c r="HO200" s="133"/>
      <c r="HP200" s="133"/>
      <c r="HQ200" s="133"/>
      <c r="HR200" s="133"/>
      <c r="HS200" s="133"/>
      <c r="HT200" s="133"/>
      <c r="HU200" s="133"/>
      <c r="HV200" s="133"/>
      <c r="HW200" s="133"/>
      <c r="HX200" s="133"/>
      <c r="HY200" s="133"/>
      <c r="HZ200" s="133"/>
      <c r="IA200" s="133"/>
      <c r="IB200" s="133"/>
      <c r="IC200" s="133"/>
      <c r="ID200" s="133"/>
      <c r="IE200" s="133"/>
      <c r="IF200" s="133"/>
      <c r="IG200" s="133"/>
      <c r="IH200" s="133"/>
      <c r="II200" s="133"/>
      <c r="IJ200" s="133"/>
      <c r="IK200" s="133"/>
      <c r="IL200" s="133"/>
      <c r="IM200" s="133"/>
      <c r="IN200" s="133"/>
      <c r="IO200" s="133"/>
      <c r="IP200" s="133"/>
      <c r="IQ200" s="133"/>
      <c r="IR200" s="133"/>
      <c r="IS200" s="133"/>
      <c r="IT200" s="133"/>
      <c r="IU200" s="133"/>
      <c r="IV200" s="133"/>
      <c r="IW200" s="133"/>
      <c r="IX200" s="133"/>
      <c r="IY200" s="133"/>
      <c r="IZ200" s="133"/>
    </row>
    <row r="201" spans="1:260" s="134" customFormat="1" ht="20.100000000000001" hidden="1" customHeight="1">
      <c r="A201" s="42" t="s">
        <v>716</v>
      </c>
      <c r="B201" s="27" t="s">
        <v>717</v>
      </c>
      <c r="C201" s="30">
        <v>1</v>
      </c>
      <c r="D201" s="27" t="s">
        <v>523</v>
      </c>
      <c r="E201" s="33"/>
      <c r="F201" s="33"/>
      <c r="G201" s="33">
        <v>129815</v>
      </c>
      <c r="H201" s="33">
        <f t="shared" si="23"/>
        <v>129815</v>
      </c>
      <c r="I201" s="33"/>
      <c r="J201" s="33"/>
      <c r="K201" s="28">
        <f t="shared" si="26"/>
        <v>129815</v>
      </c>
      <c r="L201" s="26">
        <f t="shared" si="24"/>
        <v>129815</v>
      </c>
      <c r="M201" s="53" t="s">
        <v>30</v>
      </c>
      <c r="N201" s="54"/>
      <c r="O201" s="65">
        <f t="shared" si="25"/>
        <v>5.0000000000000001E-4</v>
      </c>
      <c r="P201" s="54"/>
      <c r="Q201" s="53"/>
      <c r="R201" s="107"/>
      <c r="S201" s="133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3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133"/>
      <c r="AX201" s="133"/>
      <c r="AY201" s="133"/>
      <c r="AZ201" s="133"/>
      <c r="BA201" s="133"/>
      <c r="BB201" s="133"/>
      <c r="BC201" s="133"/>
      <c r="BD201" s="133"/>
      <c r="BE201" s="133"/>
      <c r="BF201" s="133"/>
      <c r="BG201" s="133"/>
      <c r="BH201" s="133"/>
      <c r="BI201" s="133"/>
      <c r="BJ201" s="133"/>
      <c r="BK201" s="133"/>
      <c r="BL201" s="133"/>
      <c r="BM201" s="133"/>
      <c r="BN201" s="133"/>
      <c r="BO201" s="133"/>
      <c r="BP201" s="133"/>
      <c r="BQ201" s="133"/>
      <c r="BR201" s="133"/>
      <c r="BS201" s="133"/>
      <c r="BT201" s="133"/>
      <c r="BU201" s="133"/>
      <c r="BV201" s="133"/>
      <c r="BW201" s="133"/>
      <c r="BX201" s="133"/>
      <c r="BY201" s="133"/>
      <c r="BZ201" s="133"/>
      <c r="CA201" s="133"/>
      <c r="CB201" s="133"/>
      <c r="CC201" s="133"/>
      <c r="CD201" s="133"/>
      <c r="CE201" s="133"/>
      <c r="CF201" s="133"/>
      <c r="CG201" s="133"/>
      <c r="CH201" s="133"/>
      <c r="CI201" s="133"/>
      <c r="CJ201" s="133"/>
      <c r="CK201" s="133"/>
      <c r="CL201" s="133"/>
      <c r="CM201" s="133"/>
      <c r="CN201" s="133"/>
      <c r="CO201" s="133"/>
      <c r="CP201" s="133"/>
      <c r="CQ201" s="133"/>
      <c r="CR201" s="133"/>
      <c r="CS201" s="133"/>
      <c r="CT201" s="133"/>
      <c r="CU201" s="133"/>
      <c r="CV201" s="133"/>
      <c r="CW201" s="133"/>
      <c r="CX201" s="133"/>
      <c r="CY201" s="133"/>
      <c r="CZ201" s="133"/>
      <c r="DA201" s="133"/>
      <c r="DB201" s="133"/>
      <c r="DC201" s="133"/>
      <c r="DD201" s="133"/>
      <c r="DE201" s="133"/>
      <c r="DF201" s="133"/>
      <c r="DG201" s="133"/>
      <c r="DH201" s="133"/>
      <c r="DI201" s="133"/>
      <c r="DJ201" s="133"/>
      <c r="DK201" s="133"/>
      <c r="DL201" s="133"/>
      <c r="DM201" s="133"/>
      <c r="DN201" s="133"/>
      <c r="DO201" s="133"/>
      <c r="DP201" s="133"/>
      <c r="DQ201" s="133"/>
      <c r="DR201" s="133"/>
      <c r="DS201" s="133"/>
      <c r="DT201" s="133"/>
      <c r="DU201" s="133"/>
      <c r="DV201" s="133"/>
      <c r="DW201" s="133"/>
      <c r="DX201" s="133"/>
      <c r="DY201" s="133"/>
      <c r="DZ201" s="133"/>
      <c r="EA201" s="133"/>
      <c r="EB201" s="133"/>
      <c r="EC201" s="133"/>
      <c r="ED201" s="133"/>
      <c r="EE201" s="133"/>
      <c r="EF201" s="133"/>
      <c r="EG201" s="133"/>
      <c r="EH201" s="133"/>
      <c r="EI201" s="133"/>
      <c r="EJ201" s="133"/>
      <c r="EK201" s="133"/>
      <c r="EL201" s="133"/>
      <c r="EM201" s="133"/>
      <c r="EN201" s="133"/>
      <c r="EO201" s="133"/>
      <c r="EP201" s="133"/>
      <c r="EQ201" s="133"/>
      <c r="ER201" s="133"/>
      <c r="ES201" s="133"/>
      <c r="ET201" s="133"/>
      <c r="EU201" s="133"/>
      <c r="EV201" s="133"/>
      <c r="EW201" s="133"/>
      <c r="EX201" s="133"/>
      <c r="EY201" s="133"/>
      <c r="EZ201" s="133"/>
      <c r="FA201" s="133"/>
      <c r="FB201" s="133"/>
      <c r="FC201" s="133"/>
      <c r="FD201" s="133"/>
      <c r="FE201" s="133"/>
      <c r="FF201" s="133"/>
      <c r="FG201" s="133"/>
      <c r="FH201" s="133"/>
      <c r="FI201" s="133"/>
      <c r="FJ201" s="133"/>
      <c r="FK201" s="133"/>
      <c r="FL201" s="133"/>
      <c r="FM201" s="133"/>
      <c r="FN201" s="133"/>
      <c r="FO201" s="133"/>
      <c r="FP201" s="133"/>
      <c r="FQ201" s="133"/>
      <c r="FR201" s="133"/>
      <c r="FS201" s="133"/>
      <c r="FT201" s="133"/>
      <c r="FU201" s="133"/>
      <c r="FV201" s="133"/>
      <c r="FW201" s="133"/>
      <c r="FX201" s="133"/>
      <c r="FY201" s="133"/>
      <c r="FZ201" s="133"/>
      <c r="GA201" s="133"/>
      <c r="GB201" s="133"/>
      <c r="GC201" s="133"/>
      <c r="GD201" s="133"/>
      <c r="GE201" s="133"/>
      <c r="GF201" s="133"/>
      <c r="GG201" s="133"/>
      <c r="GH201" s="133"/>
      <c r="GI201" s="133"/>
      <c r="GJ201" s="133"/>
      <c r="GK201" s="133"/>
      <c r="GL201" s="133"/>
      <c r="GM201" s="133"/>
      <c r="GN201" s="133"/>
      <c r="GO201" s="133"/>
      <c r="GP201" s="133"/>
      <c r="GQ201" s="133"/>
      <c r="GR201" s="133"/>
      <c r="GS201" s="133"/>
      <c r="GT201" s="133"/>
      <c r="GU201" s="133"/>
      <c r="GV201" s="133"/>
      <c r="GW201" s="133"/>
      <c r="GX201" s="133"/>
      <c r="GY201" s="133"/>
      <c r="GZ201" s="133"/>
      <c r="HA201" s="133"/>
      <c r="HB201" s="133"/>
      <c r="HC201" s="133"/>
      <c r="HD201" s="133"/>
      <c r="HE201" s="133"/>
      <c r="HF201" s="133"/>
      <c r="HG201" s="133"/>
      <c r="HH201" s="133"/>
      <c r="HI201" s="133"/>
      <c r="HJ201" s="133"/>
      <c r="HK201" s="133"/>
      <c r="HL201" s="133"/>
      <c r="HM201" s="133"/>
      <c r="HN201" s="133"/>
      <c r="HO201" s="133"/>
      <c r="HP201" s="133"/>
      <c r="HQ201" s="133"/>
      <c r="HR201" s="133"/>
      <c r="HS201" s="133"/>
      <c r="HT201" s="133"/>
      <c r="HU201" s="133"/>
      <c r="HV201" s="133"/>
      <c r="HW201" s="133"/>
      <c r="HX201" s="133"/>
      <c r="HY201" s="133"/>
      <c r="HZ201" s="133"/>
      <c r="IA201" s="133"/>
      <c r="IB201" s="133"/>
      <c r="IC201" s="133"/>
      <c r="ID201" s="133"/>
      <c r="IE201" s="133"/>
      <c r="IF201" s="133"/>
      <c r="IG201" s="133"/>
      <c r="IH201" s="133"/>
      <c r="II201" s="133"/>
      <c r="IJ201" s="133"/>
      <c r="IK201" s="133"/>
      <c r="IL201" s="133"/>
      <c r="IM201" s="133"/>
      <c r="IN201" s="133"/>
      <c r="IO201" s="133"/>
      <c r="IP201" s="133"/>
      <c r="IQ201" s="133"/>
      <c r="IR201" s="133"/>
      <c r="IS201" s="133"/>
      <c r="IT201" s="133"/>
      <c r="IU201" s="133"/>
      <c r="IV201" s="133"/>
      <c r="IW201" s="133"/>
      <c r="IX201" s="133"/>
      <c r="IY201" s="133"/>
      <c r="IZ201" s="133"/>
    </row>
    <row r="202" spans="1:260" s="134" customFormat="1" ht="20.100000000000001" hidden="1" customHeight="1">
      <c r="A202" s="42" t="s">
        <v>718</v>
      </c>
      <c r="B202" s="27" t="s">
        <v>719</v>
      </c>
      <c r="C202" s="30">
        <v>15</v>
      </c>
      <c r="D202" s="27" t="s">
        <v>720</v>
      </c>
      <c r="E202" s="33"/>
      <c r="F202" s="33"/>
      <c r="G202" s="33">
        <v>54810</v>
      </c>
      <c r="H202" s="33">
        <f t="shared" si="23"/>
        <v>822150</v>
      </c>
      <c r="I202" s="33"/>
      <c r="J202" s="33"/>
      <c r="K202" s="28">
        <f t="shared" si="26"/>
        <v>54810</v>
      </c>
      <c r="L202" s="26">
        <f t="shared" si="24"/>
        <v>822150</v>
      </c>
      <c r="M202" s="53" t="s">
        <v>30</v>
      </c>
      <c r="N202" s="54"/>
      <c r="O202" s="65">
        <f t="shared" si="25"/>
        <v>3.3E-3</v>
      </c>
      <c r="P202" s="54"/>
      <c r="Q202" s="53"/>
      <c r="R202" s="107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3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/>
      <c r="AV202" s="133"/>
      <c r="AW202" s="133"/>
      <c r="AX202" s="133"/>
      <c r="AY202" s="133"/>
      <c r="AZ202" s="133"/>
      <c r="BA202" s="133"/>
      <c r="BB202" s="133"/>
      <c r="BC202" s="133"/>
      <c r="BD202" s="133"/>
      <c r="BE202" s="133"/>
      <c r="BF202" s="133"/>
      <c r="BG202" s="133"/>
      <c r="BH202" s="133"/>
      <c r="BI202" s="133"/>
      <c r="BJ202" s="133"/>
      <c r="BK202" s="133"/>
      <c r="BL202" s="133"/>
      <c r="BM202" s="133"/>
      <c r="BN202" s="133"/>
      <c r="BO202" s="133"/>
      <c r="BP202" s="133"/>
      <c r="BQ202" s="133"/>
      <c r="BR202" s="133"/>
      <c r="BS202" s="133"/>
      <c r="BT202" s="133"/>
      <c r="BU202" s="133"/>
      <c r="BV202" s="133"/>
      <c r="BW202" s="133"/>
      <c r="BX202" s="133"/>
      <c r="BY202" s="133"/>
      <c r="BZ202" s="133"/>
      <c r="CA202" s="133"/>
      <c r="CB202" s="133"/>
      <c r="CC202" s="133"/>
      <c r="CD202" s="133"/>
      <c r="CE202" s="133"/>
      <c r="CF202" s="133"/>
      <c r="CG202" s="133"/>
      <c r="CH202" s="133"/>
      <c r="CI202" s="133"/>
      <c r="CJ202" s="133"/>
      <c r="CK202" s="133"/>
      <c r="CL202" s="133"/>
      <c r="CM202" s="133"/>
      <c r="CN202" s="133"/>
      <c r="CO202" s="133"/>
      <c r="CP202" s="133"/>
      <c r="CQ202" s="133"/>
      <c r="CR202" s="133"/>
      <c r="CS202" s="133"/>
      <c r="CT202" s="133"/>
      <c r="CU202" s="133"/>
      <c r="CV202" s="133"/>
      <c r="CW202" s="133"/>
      <c r="CX202" s="133"/>
      <c r="CY202" s="133"/>
      <c r="CZ202" s="133"/>
      <c r="DA202" s="133"/>
      <c r="DB202" s="133"/>
      <c r="DC202" s="133"/>
      <c r="DD202" s="133"/>
      <c r="DE202" s="133"/>
      <c r="DF202" s="133"/>
      <c r="DG202" s="133"/>
      <c r="DH202" s="133"/>
      <c r="DI202" s="133"/>
      <c r="DJ202" s="133"/>
      <c r="DK202" s="133"/>
      <c r="DL202" s="133"/>
      <c r="DM202" s="133"/>
      <c r="DN202" s="133"/>
      <c r="DO202" s="133"/>
      <c r="DP202" s="133"/>
      <c r="DQ202" s="133"/>
      <c r="DR202" s="133"/>
      <c r="DS202" s="133"/>
      <c r="DT202" s="133"/>
      <c r="DU202" s="133"/>
      <c r="DV202" s="133"/>
      <c r="DW202" s="133"/>
      <c r="DX202" s="133"/>
      <c r="DY202" s="133"/>
      <c r="DZ202" s="133"/>
      <c r="EA202" s="133"/>
      <c r="EB202" s="133"/>
      <c r="EC202" s="133"/>
      <c r="ED202" s="133"/>
      <c r="EE202" s="133"/>
      <c r="EF202" s="133"/>
      <c r="EG202" s="133"/>
      <c r="EH202" s="133"/>
      <c r="EI202" s="133"/>
      <c r="EJ202" s="133"/>
      <c r="EK202" s="133"/>
      <c r="EL202" s="133"/>
      <c r="EM202" s="133"/>
      <c r="EN202" s="133"/>
      <c r="EO202" s="133"/>
      <c r="EP202" s="133"/>
      <c r="EQ202" s="133"/>
      <c r="ER202" s="133"/>
      <c r="ES202" s="133"/>
      <c r="ET202" s="133"/>
      <c r="EU202" s="133"/>
      <c r="EV202" s="133"/>
      <c r="EW202" s="133"/>
      <c r="EX202" s="133"/>
      <c r="EY202" s="133"/>
      <c r="EZ202" s="133"/>
      <c r="FA202" s="133"/>
      <c r="FB202" s="133"/>
      <c r="FC202" s="133"/>
      <c r="FD202" s="133"/>
      <c r="FE202" s="133"/>
      <c r="FF202" s="133"/>
      <c r="FG202" s="133"/>
      <c r="FH202" s="133"/>
      <c r="FI202" s="133"/>
      <c r="FJ202" s="133"/>
      <c r="FK202" s="133"/>
      <c r="FL202" s="133"/>
      <c r="FM202" s="133"/>
      <c r="FN202" s="133"/>
      <c r="FO202" s="133"/>
      <c r="FP202" s="133"/>
      <c r="FQ202" s="133"/>
      <c r="FR202" s="133"/>
      <c r="FS202" s="133"/>
      <c r="FT202" s="133"/>
      <c r="FU202" s="133"/>
      <c r="FV202" s="133"/>
      <c r="FW202" s="133"/>
      <c r="FX202" s="133"/>
      <c r="FY202" s="133"/>
      <c r="FZ202" s="133"/>
      <c r="GA202" s="133"/>
      <c r="GB202" s="133"/>
      <c r="GC202" s="133"/>
      <c r="GD202" s="133"/>
      <c r="GE202" s="133"/>
      <c r="GF202" s="133"/>
      <c r="GG202" s="133"/>
      <c r="GH202" s="133"/>
      <c r="GI202" s="133"/>
      <c r="GJ202" s="133"/>
      <c r="GK202" s="133"/>
      <c r="GL202" s="133"/>
      <c r="GM202" s="133"/>
      <c r="GN202" s="133"/>
      <c r="GO202" s="133"/>
      <c r="GP202" s="133"/>
      <c r="GQ202" s="133"/>
      <c r="GR202" s="133"/>
      <c r="GS202" s="133"/>
      <c r="GT202" s="133"/>
      <c r="GU202" s="133"/>
      <c r="GV202" s="133"/>
      <c r="GW202" s="133"/>
      <c r="GX202" s="133"/>
      <c r="GY202" s="133"/>
      <c r="GZ202" s="133"/>
      <c r="HA202" s="133"/>
      <c r="HB202" s="133"/>
      <c r="HC202" s="133"/>
      <c r="HD202" s="133"/>
      <c r="HE202" s="133"/>
      <c r="HF202" s="133"/>
      <c r="HG202" s="133"/>
      <c r="HH202" s="133"/>
      <c r="HI202" s="133"/>
      <c r="HJ202" s="133"/>
      <c r="HK202" s="133"/>
      <c r="HL202" s="133"/>
      <c r="HM202" s="133"/>
      <c r="HN202" s="133"/>
      <c r="HO202" s="133"/>
      <c r="HP202" s="133"/>
      <c r="HQ202" s="133"/>
      <c r="HR202" s="133"/>
      <c r="HS202" s="133"/>
      <c r="HT202" s="133"/>
      <c r="HU202" s="133"/>
      <c r="HV202" s="133"/>
      <c r="HW202" s="133"/>
      <c r="HX202" s="133"/>
      <c r="HY202" s="133"/>
      <c r="HZ202" s="133"/>
      <c r="IA202" s="133"/>
      <c r="IB202" s="133"/>
      <c r="IC202" s="133"/>
      <c r="ID202" s="133"/>
      <c r="IE202" s="133"/>
      <c r="IF202" s="133"/>
      <c r="IG202" s="133"/>
      <c r="IH202" s="133"/>
      <c r="II202" s="133"/>
      <c r="IJ202" s="133"/>
      <c r="IK202" s="133"/>
      <c r="IL202" s="133"/>
      <c r="IM202" s="133"/>
      <c r="IN202" s="133"/>
      <c r="IO202" s="133"/>
      <c r="IP202" s="133"/>
      <c r="IQ202" s="133"/>
      <c r="IR202" s="133"/>
      <c r="IS202" s="133"/>
      <c r="IT202" s="133"/>
      <c r="IU202" s="133"/>
      <c r="IV202" s="133"/>
      <c r="IW202" s="133"/>
      <c r="IX202" s="133"/>
      <c r="IY202" s="133"/>
      <c r="IZ202" s="133"/>
    </row>
    <row r="203" spans="1:260" s="134" customFormat="1" ht="20.100000000000001" hidden="1" customHeight="1">
      <c r="A203" s="42" t="s">
        <v>721</v>
      </c>
      <c r="B203" s="27" t="s">
        <v>722</v>
      </c>
      <c r="C203" s="30">
        <v>15</v>
      </c>
      <c r="D203" s="27" t="s">
        <v>723</v>
      </c>
      <c r="E203" s="33"/>
      <c r="F203" s="33"/>
      <c r="G203" s="33">
        <v>27405</v>
      </c>
      <c r="H203" s="33">
        <f t="shared" si="23"/>
        <v>411075</v>
      </c>
      <c r="I203" s="33"/>
      <c r="J203" s="33"/>
      <c r="K203" s="28">
        <f t="shared" si="26"/>
        <v>27405</v>
      </c>
      <c r="L203" s="26">
        <f t="shared" si="24"/>
        <v>411075</v>
      </c>
      <c r="M203" s="53" t="s">
        <v>30</v>
      </c>
      <c r="N203" s="54"/>
      <c r="O203" s="65">
        <f t="shared" si="25"/>
        <v>1.6000000000000001E-3</v>
      </c>
      <c r="P203" s="54"/>
      <c r="Q203" s="53"/>
      <c r="R203" s="107"/>
      <c r="S203" s="133"/>
      <c r="T203" s="133"/>
      <c r="U203" s="133"/>
      <c r="V203" s="133"/>
      <c r="W203" s="133"/>
      <c r="X203" s="133"/>
      <c r="Y203" s="133"/>
      <c r="Z203" s="133"/>
      <c r="AA203" s="133"/>
      <c r="AB203" s="133"/>
      <c r="AC203" s="133"/>
      <c r="AD203" s="133"/>
      <c r="AE203" s="133"/>
      <c r="AF203" s="133"/>
      <c r="AG203" s="133"/>
      <c r="AH203" s="133"/>
      <c r="AI203" s="133"/>
      <c r="AJ203" s="133"/>
      <c r="AK203" s="133"/>
      <c r="AL203" s="133"/>
      <c r="AM203" s="133"/>
      <c r="AN203" s="133"/>
      <c r="AO203" s="133"/>
      <c r="AP203" s="133"/>
      <c r="AQ203" s="133"/>
      <c r="AR203" s="133"/>
      <c r="AS203" s="133"/>
      <c r="AT203" s="133"/>
      <c r="AU203" s="133"/>
      <c r="AV203" s="133"/>
      <c r="AW203" s="133"/>
      <c r="AX203" s="133"/>
      <c r="AY203" s="133"/>
      <c r="AZ203" s="133"/>
      <c r="BA203" s="133"/>
      <c r="BB203" s="133"/>
      <c r="BC203" s="133"/>
      <c r="BD203" s="133"/>
      <c r="BE203" s="133"/>
      <c r="BF203" s="133"/>
      <c r="BG203" s="133"/>
      <c r="BH203" s="133"/>
      <c r="BI203" s="133"/>
      <c r="BJ203" s="133"/>
      <c r="BK203" s="133"/>
      <c r="BL203" s="133"/>
      <c r="BM203" s="133"/>
      <c r="BN203" s="133"/>
      <c r="BO203" s="133"/>
      <c r="BP203" s="133"/>
      <c r="BQ203" s="133"/>
      <c r="BR203" s="133"/>
      <c r="BS203" s="133"/>
      <c r="BT203" s="133"/>
      <c r="BU203" s="133"/>
      <c r="BV203" s="133"/>
      <c r="BW203" s="133"/>
      <c r="BX203" s="133"/>
      <c r="BY203" s="133"/>
      <c r="BZ203" s="133"/>
      <c r="CA203" s="133"/>
      <c r="CB203" s="133"/>
      <c r="CC203" s="133"/>
      <c r="CD203" s="133"/>
      <c r="CE203" s="133"/>
      <c r="CF203" s="133"/>
      <c r="CG203" s="133"/>
      <c r="CH203" s="133"/>
      <c r="CI203" s="133"/>
      <c r="CJ203" s="133"/>
      <c r="CK203" s="133"/>
      <c r="CL203" s="133"/>
      <c r="CM203" s="133"/>
      <c r="CN203" s="133"/>
      <c r="CO203" s="133"/>
      <c r="CP203" s="133"/>
      <c r="CQ203" s="133"/>
      <c r="CR203" s="133"/>
      <c r="CS203" s="133"/>
      <c r="CT203" s="133"/>
      <c r="CU203" s="133"/>
      <c r="CV203" s="133"/>
      <c r="CW203" s="133"/>
      <c r="CX203" s="133"/>
      <c r="CY203" s="133"/>
      <c r="CZ203" s="133"/>
      <c r="DA203" s="133"/>
      <c r="DB203" s="133"/>
      <c r="DC203" s="133"/>
      <c r="DD203" s="133"/>
      <c r="DE203" s="133"/>
      <c r="DF203" s="133"/>
      <c r="DG203" s="133"/>
      <c r="DH203" s="133"/>
      <c r="DI203" s="133"/>
      <c r="DJ203" s="133"/>
      <c r="DK203" s="133"/>
      <c r="DL203" s="133"/>
      <c r="DM203" s="133"/>
      <c r="DN203" s="133"/>
      <c r="DO203" s="133"/>
      <c r="DP203" s="133"/>
      <c r="DQ203" s="133"/>
      <c r="DR203" s="133"/>
      <c r="DS203" s="133"/>
      <c r="DT203" s="133"/>
      <c r="DU203" s="133"/>
      <c r="DV203" s="133"/>
      <c r="DW203" s="133"/>
      <c r="DX203" s="133"/>
      <c r="DY203" s="133"/>
      <c r="DZ203" s="133"/>
      <c r="EA203" s="133"/>
      <c r="EB203" s="133"/>
      <c r="EC203" s="133"/>
      <c r="ED203" s="133"/>
      <c r="EE203" s="133"/>
      <c r="EF203" s="133"/>
      <c r="EG203" s="133"/>
      <c r="EH203" s="133"/>
      <c r="EI203" s="133"/>
      <c r="EJ203" s="133"/>
      <c r="EK203" s="133"/>
      <c r="EL203" s="133"/>
      <c r="EM203" s="133"/>
      <c r="EN203" s="133"/>
      <c r="EO203" s="133"/>
      <c r="EP203" s="133"/>
      <c r="EQ203" s="133"/>
      <c r="ER203" s="133"/>
      <c r="ES203" s="133"/>
      <c r="ET203" s="133"/>
      <c r="EU203" s="133"/>
      <c r="EV203" s="133"/>
      <c r="EW203" s="133"/>
      <c r="EX203" s="133"/>
      <c r="EY203" s="133"/>
      <c r="EZ203" s="133"/>
      <c r="FA203" s="133"/>
      <c r="FB203" s="133"/>
      <c r="FC203" s="133"/>
      <c r="FD203" s="133"/>
      <c r="FE203" s="133"/>
      <c r="FF203" s="133"/>
      <c r="FG203" s="133"/>
      <c r="FH203" s="133"/>
      <c r="FI203" s="133"/>
      <c r="FJ203" s="133"/>
      <c r="FK203" s="133"/>
      <c r="FL203" s="133"/>
      <c r="FM203" s="133"/>
      <c r="FN203" s="133"/>
      <c r="FO203" s="133"/>
      <c r="FP203" s="133"/>
      <c r="FQ203" s="133"/>
      <c r="FR203" s="133"/>
      <c r="FS203" s="133"/>
      <c r="FT203" s="133"/>
      <c r="FU203" s="133"/>
      <c r="FV203" s="133"/>
      <c r="FW203" s="133"/>
      <c r="FX203" s="133"/>
      <c r="FY203" s="133"/>
      <c r="FZ203" s="133"/>
      <c r="GA203" s="133"/>
      <c r="GB203" s="133"/>
      <c r="GC203" s="133"/>
      <c r="GD203" s="133"/>
      <c r="GE203" s="133"/>
      <c r="GF203" s="133"/>
      <c r="GG203" s="133"/>
      <c r="GH203" s="133"/>
      <c r="GI203" s="133"/>
      <c r="GJ203" s="133"/>
      <c r="GK203" s="133"/>
      <c r="GL203" s="133"/>
      <c r="GM203" s="133"/>
      <c r="GN203" s="133"/>
      <c r="GO203" s="133"/>
      <c r="GP203" s="133"/>
      <c r="GQ203" s="133"/>
      <c r="GR203" s="133"/>
      <c r="GS203" s="133"/>
      <c r="GT203" s="133"/>
      <c r="GU203" s="133"/>
      <c r="GV203" s="133"/>
      <c r="GW203" s="133"/>
      <c r="GX203" s="133"/>
      <c r="GY203" s="133"/>
      <c r="GZ203" s="133"/>
      <c r="HA203" s="133"/>
      <c r="HB203" s="133"/>
      <c r="HC203" s="133"/>
      <c r="HD203" s="133"/>
      <c r="HE203" s="133"/>
      <c r="HF203" s="133"/>
      <c r="HG203" s="133"/>
      <c r="HH203" s="133"/>
      <c r="HI203" s="133"/>
      <c r="HJ203" s="133"/>
      <c r="HK203" s="133"/>
      <c r="HL203" s="133"/>
      <c r="HM203" s="133"/>
      <c r="HN203" s="133"/>
      <c r="HO203" s="133"/>
      <c r="HP203" s="133"/>
      <c r="HQ203" s="133"/>
      <c r="HR203" s="133"/>
      <c r="HS203" s="133"/>
      <c r="HT203" s="133"/>
      <c r="HU203" s="133"/>
      <c r="HV203" s="133"/>
      <c r="HW203" s="133"/>
      <c r="HX203" s="133"/>
      <c r="HY203" s="133"/>
      <c r="HZ203" s="133"/>
      <c r="IA203" s="133"/>
      <c r="IB203" s="133"/>
      <c r="IC203" s="133"/>
      <c r="ID203" s="133"/>
      <c r="IE203" s="133"/>
      <c r="IF203" s="133"/>
      <c r="IG203" s="133"/>
      <c r="IH203" s="133"/>
      <c r="II203" s="133"/>
      <c r="IJ203" s="133"/>
      <c r="IK203" s="133"/>
      <c r="IL203" s="133"/>
      <c r="IM203" s="133"/>
      <c r="IN203" s="133"/>
      <c r="IO203" s="133"/>
      <c r="IP203" s="133"/>
      <c r="IQ203" s="133"/>
      <c r="IR203" s="133"/>
      <c r="IS203" s="133"/>
      <c r="IT203" s="133"/>
      <c r="IU203" s="133"/>
      <c r="IV203" s="133"/>
      <c r="IW203" s="133"/>
      <c r="IX203" s="133"/>
      <c r="IY203" s="133"/>
      <c r="IZ203" s="133"/>
    </row>
    <row r="204" spans="1:260" s="134" customFormat="1" ht="20.100000000000001" hidden="1" customHeight="1">
      <c r="A204" s="42" t="s">
        <v>724</v>
      </c>
      <c r="B204" s="27" t="s">
        <v>725</v>
      </c>
      <c r="C204" s="30">
        <v>1</v>
      </c>
      <c r="D204" s="27" t="s">
        <v>520</v>
      </c>
      <c r="E204" s="33"/>
      <c r="F204" s="33"/>
      <c r="G204" s="33">
        <v>45435</v>
      </c>
      <c r="H204" s="33">
        <f t="shared" si="23"/>
        <v>45435</v>
      </c>
      <c r="I204" s="33"/>
      <c r="J204" s="33"/>
      <c r="K204" s="28">
        <f t="shared" si="26"/>
        <v>45435</v>
      </c>
      <c r="L204" s="26">
        <f t="shared" si="24"/>
        <v>45435</v>
      </c>
      <c r="M204" s="53" t="s">
        <v>30</v>
      </c>
      <c r="N204" s="54"/>
      <c r="O204" s="65">
        <f t="shared" si="25"/>
        <v>2.0000000000000001E-4</v>
      </c>
      <c r="P204" s="54"/>
      <c r="Q204" s="53"/>
      <c r="R204" s="107"/>
      <c r="S204" s="133"/>
      <c r="T204" s="133"/>
      <c r="U204" s="133"/>
      <c r="V204" s="133"/>
      <c r="W204" s="133"/>
      <c r="X204" s="133"/>
      <c r="Y204" s="133"/>
      <c r="Z204" s="133"/>
      <c r="AA204" s="133"/>
      <c r="AB204" s="133"/>
      <c r="AC204" s="133"/>
      <c r="AD204" s="133"/>
      <c r="AE204" s="133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133"/>
      <c r="AX204" s="133"/>
      <c r="AY204" s="133"/>
      <c r="AZ204" s="133"/>
      <c r="BA204" s="133"/>
      <c r="BB204" s="133"/>
      <c r="BC204" s="133"/>
      <c r="BD204" s="133"/>
      <c r="BE204" s="133"/>
      <c r="BF204" s="133"/>
      <c r="BG204" s="133"/>
      <c r="BH204" s="133"/>
      <c r="BI204" s="133"/>
      <c r="BJ204" s="133"/>
      <c r="BK204" s="133"/>
      <c r="BL204" s="133"/>
      <c r="BM204" s="133"/>
      <c r="BN204" s="133"/>
      <c r="BO204" s="133"/>
      <c r="BP204" s="133"/>
      <c r="BQ204" s="133"/>
      <c r="BR204" s="133"/>
      <c r="BS204" s="133"/>
      <c r="BT204" s="133"/>
      <c r="BU204" s="133"/>
      <c r="BV204" s="133"/>
      <c r="BW204" s="133"/>
      <c r="BX204" s="133"/>
      <c r="BY204" s="133"/>
      <c r="BZ204" s="133"/>
      <c r="CA204" s="133"/>
      <c r="CB204" s="133"/>
      <c r="CC204" s="133"/>
      <c r="CD204" s="133"/>
      <c r="CE204" s="133"/>
      <c r="CF204" s="133"/>
      <c r="CG204" s="133"/>
      <c r="CH204" s="133"/>
      <c r="CI204" s="133"/>
      <c r="CJ204" s="133"/>
      <c r="CK204" s="133"/>
      <c r="CL204" s="133"/>
      <c r="CM204" s="133"/>
      <c r="CN204" s="133"/>
      <c r="CO204" s="133"/>
      <c r="CP204" s="133"/>
      <c r="CQ204" s="133"/>
      <c r="CR204" s="133"/>
      <c r="CS204" s="133"/>
      <c r="CT204" s="133"/>
      <c r="CU204" s="133"/>
      <c r="CV204" s="133"/>
      <c r="CW204" s="133"/>
      <c r="CX204" s="133"/>
      <c r="CY204" s="133"/>
      <c r="CZ204" s="133"/>
      <c r="DA204" s="133"/>
      <c r="DB204" s="133"/>
      <c r="DC204" s="133"/>
      <c r="DD204" s="133"/>
      <c r="DE204" s="133"/>
      <c r="DF204" s="133"/>
      <c r="DG204" s="133"/>
      <c r="DH204" s="133"/>
      <c r="DI204" s="133"/>
      <c r="DJ204" s="133"/>
      <c r="DK204" s="133"/>
      <c r="DL204" s="133"/>
      <c r="DM204" s="133"/>
      <c r="DN204" s="133"/>
      <c r="DO204" s="133"/>
      <c r="DP204" s="133"/>
      <c r="DQ204" s="133"/>
      <c r="DR204" s="133"/>
      <c r="DS204" s="133"/>
      <c r="DT204" s="133"/>
      <c r="DU204" s="133"/>
      <c r="DV204" s="133"/>
      <c r="DW204" s="133"/>
      <c r="DX204" s="133"/>
      <c r="DY204" s="133"/>
      <c r="DZ204" s="133"/>
      <c r="EA204" s="133"/>
      <c r="EB204" s="133"/>
      <c r="EC204" s="133"/>
      <c r="ED204" s="133"/>
      <c r="EE204" s="133"/>
      <c r="EF204" s="133"/>
      <c r="EG204" s="133"/>
      <c r="EH204" s="133"/>
      <c r="EI204" s="133"/>
      <c r="EJ204" s="133"/>
      <c r="EK204" s="133"/>
      <c r="EL204" s="133"/>
      <c r="EM204" s="133"/>
      <c r="EN204" s="133"/>
      <c r="EO204" s="133"/>
      <c r="EP204" s="133"/>
      <c r="EQ204" s="133"/>
      <c r="ER204" s="133"/>
      <c r="ES204" s="133"/>
      <c r="ET204" s="133"/>
      <c r="EU204" s="133"/>
      <c r="EV204" s="133"/>
      <c r="EW204" s="133"/>
      <c r="EX204" s="133"/>
      <c r="EY204" s="133"/>
      <c r="EZ204" s="133"/>
      <c r="FA204" s="133"/>
      <c r="FB204" s="133"/>
      <c r="FC204" s="133"/>
      <c r="FD204" s="133"/>
      <c r="FE204" s="133"/>
      <c r="FF204" s="133"/>
      <c r="FG204" s="133"/>
      <c r="FH204" s="133"/>
      <c r="FI204" s="133"/>
      <c r="FJ204" s="133"/>
      <c r="FK204" s="133"/>
      <c r="FL204" s="133"/>
      <c r="FM204" s="133"/>
      <c r="FN204" s="133"/>
      <c r="FO204" s="133"/>
      <c r="FP204" s="133"/>
      <c r="FQ204" s="133"/>
      <c r="FR204" s="133"/>
      <c r="FS204" s="133"/>
      <c r="FT204" s="133"/>
      <c r="FU204" s="133"/>
      <c r="FV204" s="133"/>
      <c r="FW204" s="133"/>
      <c r="FX204" s="133"/>
      <c r="FY204" s="133"/>
      <c r="FZ204" s="133"/>
      <c r="GA204" s="133"/>
      <c r="GB204" s="133"/>
      <c r="GC204" s="133"/>
      <c r="GD204" s="133"/>
      <c r="GE204" s="133"/>
      <c r="GF204" s="133"/>
      <c r="GG204" s="133"/>
      <c r="GH204" s="133"/>
      <c r="GI204" s="133"/>
      <c r="GJ204" s="133"/>
      <c r="GK204" s="133"/>
      <c r="GL204" s="133"/>
      <c r="GM204" s="133"/>
      <c r="GN204" s="133"/>
      <c r="GO204" s="133"/>
      <c r="GP204" s="133"/>
      <c r="GQ204" s="133"/>
      <c r="GR204" s="133"/>
      <c r="GS204" s="133"/>
      <c r="GT204" s="133"/>
      <c r="GU204" s="133"/>
      <c r="GV204" s="133"/>
      <c r="GW204" s="133"/>
      <c r="GX204" s="133"/>
      <c r="GY204" s="133"/>
      <c r="GZ204" s="133"/>
      <c r="HA204" s="133"/>
      <c r="HB204" s="133"/>
      <c r="HC204" s="133"/>
      <c r="HD204" s="133"/>
      <c r="HE204" s="133"/>
      <c r="HF204" s="133"/>
      <c r="HG204" s="133"/>
      <c r="HH204" s="133"/>
      <c r="HI204" s="133"/>
      <c r="HJ204" s="133"/>
      <c r="HK204" s="133"/>
      <c r="HL204" s="133"/>
      <c r="HM204" s="133"/>
      <c r="HN204" s="133"/>
      <c r="HO204" s="133"/>
      <c r="HP204" s="133"/>
      <c r="HQ204" s="133"/>
      <c r="HR204" s="133"/>
      <c r="HS204" s="133"/>
      <c r="HT204" s="133"/>
      <c r="HU204" s="133"/>
      <c r="HV204" s="133"/>
      <c r="HW204" s="133"/>
      <c r="HX204" s="133"/>
      <c r="HY204" s="133"/>
      <c r="HZ204" s="133"/>
      <c r="IA204" s="133"/>
      <c r="IB204" s="133"/>
      <c r="IC204" s="133"/>
      <c r="ID204" s="133"/>
      <c r="IE204" s="133"/>
      <c r="IF204" s="133"/>
      <c r="IG204" s="133"/>
      <c r="IH204" s="133"/>
      <c r="II204" s="133"/>
      <c r="IJ204" s="133"/>
      <c r="IK204" s="133"/>
      <c r="IL204" s="133"/>
      <c r="IM204" s="133"/>
      <c r="IN204" s="133"/>
      <c r="IO204" s="133"/>
      <c r="IP204" s="133"/>
      <c r="IQ204" s="133"/>
      <c r="IR204" s="133"/>
      <c r="IS204" s="133"/>
      <c r="IT204" s="133"/>
      <c r="IU204" s="133"/>
      <c r="IV204" s="133"/>
      <c r="IW204" s="133"/>
      <c r="IX204" s="133"/>
      <c r="IY204" s="133"/>
      <c r="IZ204" s="133"/>
    </row>
    <row r="205" spans="1:260" s="111" customFormat="1" ht="20.100000000000001" hidden="1" customHeight="1">
      <c r="A205" s="42" t="s">
        <v>726</v>
      </c>
      <c r="B205" s="27" t="s">
        <v>727</v>
      </c>
      <c r="C205" s="30">
        <v>5</v>
      </c>
      <c r="D205" s="27" t="s">
        <v>723</v>
      </c>
      <c r="E205" s="33"/>
      <c r="F205" s="33"/>
      <c r="G205" s="33">
        <v>12260</v>
      </c>
      <c r="H205" s="33">
        <f t="shared" si="23"/>
        <v>61300</v>
      </c>
      <c r="I205" s="33"/>
      <c r="J205" s="33"/>
      <c r="K205" s="28">
        <f t="shared" si="26"/>
        <v>12260</v>
      </c>
      <c r="L205" s="26">
        <f t="shared" si="24"/>
        <v>61300</v>
      </c>
      <c r="M205" s="53" t="s">
        <v>30</v>
      </c>
      <c r="N205" s="54"/>
      <c r="O205" s="65">
        <f t="shared" si="25"/>
        <v>2.0000000000000001E-4</v>
      </c>
      <c r="P205" s="54"/>
      <c r="Q205" s="53"/>
      <c r="R205" s="107"/>
      <c r="S205" s="108"/>
      <c r="T205" s="108"/>
      <c r="U205" s="108"/>
      <c r="V205" s="108"/>
      <c r="W205" s="108"/>
      <c r="X205" s="108"/>
      <c r="Y205" s="108"/>
      <c r="Z205" s="108"/>
      <c r="AA205" s="108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  <c r="BA205" s="108"/>
      <c r="BB205" s="108"/>
      <c r="BC205" s="108"/>
      <c r="BD205" s="108"/>
      <c r="BE205" s="108"/>
      <c r="BF205" s="108"/>
      <c r="BG205" s="108"/>
      <c r="BH205" s="108"/>
      <c r="BI205" s="108"/>
      <c r="BJ205" s="108"/>
      <c r="BK205" s="108"/>
      <c r="BL205" s="108"/>
      <c r="BM205" s="108"/>
      <c r="BN205" s="108"/>
      <c r="BO205" s="108"/>
      <c r="BP205" s="108"/>
      <c r="BQ205" s="108"/>
      <c r="BR205" s="108"/>
      <c r="BS205" s="108"/>
      <c r="BT205" s="108"/>
      <c r="BU205" s="108"/>
      <c r="BV205" s="108"/>
      <c r="BW205" s="108"/>
      <c r="BX205" s="108"/>
      <c r="BY205" s="108"/>
      <c r="BZ205" s="108"/>
      <c r="CA205" s="108"/>
      <c r="CB205" s="108"/>
      <c r="CC205" s="108"/>
      <c r="CD205" s="108"/>
      <c r="CE205" s="108"/>
      <c r="CF205" s="108"/>
      <c r="CG205" s="108"/>
      <c r="CH205" s="108"/>
      <c r="CI205" s="108"/>
      <c r="CJ205" s="108"/>
      <c r="CK205" s="108"/>
      <c r="CL205" s="108"/>
      <c r="CM205" s="108"/>
      <c r="CN205" s="108"/>
      <c r="CO205" s="108"/>
      <c r="CP205" s="108"/>
      <c r="CQ205" s="108"/>
      <c r="CR205" s="108"/>
      <c r="CS205" s="108"/>
      <c r="CT205" s="108"/>
      <c r="CU205" s="108"/>
      <c r="CV205" s="108"/>
      <c r="CW205" s="108"/>
      <c r="CX205" s="108"/>
      <c r="CY205" s="108"/>
      <c r="CZ205" s="108"/>
      <c r="DA205" s="108"/>
      <c r="DB205" s="108"/>
      <c r="DC205" s="108"/>
      <c r="DD205" s="108"/>
      <c r="DE205" s="108"/>
      <c r="DF205" s="108"/>
      <c r="DG205" s="108"/>
      <c r="DH205" s="108"/>
      <c r="DI205" s="108"/>
      <c r="DJ205" s="108"/>
      <c r="DK205" s="108"/>
      <c r="DL205" s="108"/>
      <c r="DM205" s="108"/>
      <c r="DN205" s="108"/>
      <c r="DO205" s="108"/>
      <c r="DP205" s="108"/>
      <c r="DQ205" s="108"/>
      <c r="DR205" s="108"/>
      <c r="DS205" s="108"/>
      <c r="DT205" s="108"/>
      <c r="DU205" s="108"/>
      <c r="DV205" s="108"/>
      <c r="DW205" s="108"/>
      <c r="DX205" s="108"/>
      <c r="DY205" s="108"/>
      <c r="DZ205" s="108"/>
      <c r="EA205" s="108"/>
      <c r="EB205" s="108"/>
      <c r="EC205" s="108"/>
      <c r="ED205" s="108"/>
      <c r="EE205" s="108"/>
      <c r="EF205" s="108"/>
      <c r="EG205" s="108"/>
      <c r="EH205" s="108"/>
      <c r="EI205" s="108"/>
      <c r="EJ205" s="108"/>
      <c r="EK205" s="108"/>
      <c r="EL205" s="108"/>
      <c r="EM205" s="108"/>
      <c r="EN205" s="108"/>
      <c r="EO205" s="108"/>
      <c r="EP205" s="108"/>
      <c r="EQ205" s="108"/>
      <c r="ER205" s="108"/>
      <c r="ES205" s="108"/>
      <c r="ET205" s="108"/>
      <c r="EU205" s="108"/>
      <c r="EV205" s="108"/>
      <c r="EW205" s="108"/>
      <c r="EX205" s="108"/>
      <c r="EY205" s="108"/>
      <c r="EZ205" s="108"/>
      <c r="FA205" s="108"/>
      <c r="FB205" s="108"/>
      <c r="FC205" s="108"/>
      <c r="FD205" s="108"/>
      <c r="FE205" s="108"/>
      <c r="FF205" s="108"/>
      <c r="FG205" s="108"/>
      <c r="FH205" s="108"/>
      <c r="FI205" s="108"/>
      <c r="FJ205" s="108"/>
      <c r="FK205" s="108"/>
      <c r="FL205" s="108"/>
      <c r="FM205" s="108"/>
      <c r="FN205" s="108"/>
      <c r="FO205" s="108"/>
      <c r="FP205" s="108"/>
      <c r="FQ205" s="108"/>
      <c r="FR205" s="108"/>
      <c r="FS205" s="108"/>
      <c r="FT205" s="108"/>
      <c r="FU205" s="108"/>
      <c r="FV205" s="108"/>
      <c r="FW205" s="108"/>
      <c r="FX205" s="108"/>
      <c r="FY205" s="108"/>
      <c r="FZ205" s="108"/>
      <c r="GA205" s="108"/>
      <c r="GB205" s="108"/>
      <c r="GC205" s="108"/>
      <c r="GD205" s="108"/>
      <c r="GE205" s="108"/>
      <c r="GF205" s="108"/>
      <c r="GG205" s="108"/>
      <c r="GH205" s="108"/>
      <c r="GI205" s="108"/>
      <c r="GJ205" s="108"/>
      <c r="GK205" s="108"/>
      <c r="GL205" s="108"/>
      <c r="GM205" s="108"/>
      <c r="GN205" s="108"/>
      <c r="GO205" s="108"/>
      <c r="GP205" s="108"/>
      <c r="GQ205" s="108"/>
      <c r="GR205" s="108"/>
      <c r="GS205" s="108"/>
      <c r="GT205" s="108"/>
      <c r="GU205" s="108"/>
      <c r="GV205" s="108"/>
      <c r="GW205" s="108"/>
      <c r="GX205" s="108"/>
      <c r="GY205" s="108"/>
      <c r="GZ205" s="108"/>
      <c r="HA205" s="108"/>
      <c r="HB205" s="108"/>
      <c r="HC205" s="108"/>
      <c r="HD205" s="108"/>
      <c r="HE205" s="108"/>
      <c r="HF205" s="108"/>
      <c r="HG205" s="108"/>
      <c r="HH205" s="108"/>
      <c r="HI205" s="108"/>
      <c r="HJ205" s="108"/>
      <c r="HK205" s="108"/>
      <c r="HL205" s="108"/>
      <c r="HM205" s="108"/>
      <c r="HN205" s="108"/>
      <c r="HO205" s="108"/>
      <c r="HP205" s="108"/>
      <c r="HQ205" s="108"/>
      <c r="HR205" s="108"/>
      <c r="HS205" s="108"/>
      <c r="HT205" s="108"/>
      <c r="HU205" s="108"/>
      <c r="HV205" s="108"/>
      <c r="HW205" s="108"/>
      <c r="HX205" s="108"/>
      <c r="HY205" s="108"/>
      <c r="HZ205" s="108"/>
      <c r="IA205" s="108"/>
      <c r="IB205" s="108"/>
      <c r="IC205" s="108"/>
      <c r="ID205" s="108"/>
      <c r="IE205" s="108"/>
      <c r="IF205" s="108"/>
      <c r="IG205" s="108"/>
      <c r="IH205" s="108"/>
      <c r="II205" s="108"/>
      <c r="IJ205" s="108"/>
      <c r="IK205" s="108"/>
      <c r="IL205" s="108"/>
      <c r="IM205" s="108"/>
      <c r="IN205" s="108"/>
      <c r="IO205" s="108"/>
      <c r="IP205" s="108"/>
      <c r="IQ205" s="108"/>
      <c r="IR205" s="108"/>
      <c r="IS205" s="108"/>
      <c r="IT205" s="108"/>
      <c r="IU205" s="108"/>
      <c r="IV205" s="108"/>
      <c r="IW205" s="108"/>
      <c r="IX205" s="108"/>
      <c r="IY205" s="108"/>
      <c r="IZ205" s="108"/>
    </row>
    <row r="206" spans="1:260" s="111" customFormat="1" ht="20.100000000000001" hidden="1" customHeight="1">
      <c r="A206" s="42" t="s">
        <v>728</v>
      </c>
      <c r="B206" s="27" t="s">
        <v>729</v>
      </c>
      <c r="C206" s="30">
        <v>15</v>
      </c>
      <c r="D206" s="27" t="s">
        <v>520</v>
      </c>
      <c r="E206" s="33"/>
      <c r="F206" s="33"/>
      <c r="G206" s="33"/>
      <c r="H206" s="33"/>
      <c r="I206" s="33"/>
      <c r="J206" s="33"/>
      <c r="K206" s="28">
        <f t="shared" si="26"/>
        <v>0</v>
      </c>
      <c r="L206" s="26">
        <f t="shared" si="24"/>
        <v>0</v>
      </c>
      <c r="M206" s="53" t="s">
        <v>30</v>
      </c>
      <c r="N206" s="54"/>
      <c r="O206" s="65">
        <f t="shared" si="25"/>
        <v>0</v>
      </c>
      <c r="P206" s="54"/>
      <c r="Q206" s="53"/>
      <c r="R206" s="107"/>
      <c r="S206" s="108">
        <f>T206-E208</f>
        <v>5562103</v>
      </c>
      <c r="T206" s="108">
        <v>30121567</v>
      </c>
      <c r="U206" s="108"/>
      <c r="V206" s="108"/>
      <c r="W206" s="108"/>
      <c r="X206" s="108"/>
      <c r="Y206" s="108"/>
      <c r="Z206" s="108"/>
      <c r="AA206" s="108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  <c r="BA206" s="108"/>
      <c r="BB206" s="108"/>
      <c r="BC206" s="108"/>
      <c r="BD206" s="108"/>
      <c r="BE206" s="108"/>
      <c r="BF206" s="108"/>
      <c r="BG206" s="108"/>
      <c r="BH206" s="108"/>
      <c r="BI206" s="108"/>
      <c r="BJ206" s="108"/>
      <c r="BK206" s="108"/>
      <c r="BL206" s="108"/>
      <c r="BM206" s="108"/>
      <c r="BN206" s="108"/>
      <c r="BO206" s="108"/>
      <c r="BP206" s="108"/>
      <c r="BQ206" s="108"/>
      <c r="BR206" s="108"/>
      <c r="BS206" s="108"/>
      <c r="BT206" s="108"/>
      <c r="BU206" s="108"/>
      <c r="BV206" s="108"/>
      <c r="BW206" s="108"/>
      <c r="BX206" s="108"/>
      <c r="BY206" s="108"/>
      <c r="BZ206" s="108"/>
      <c r="CA206" s="108"/>
      <c r="CB206" s="108"/>
      <c r="CC206" s="108"/>
      <c r="CD206" s="108"/>
      <c r="CE206" s="108"/>
      <c r="CF206" s="108"/>
      <c r="CG206" s="108"/>
      <c r="CH206" s="108"/>
      <c r="CI206" s="108"/>
      <c r="CJ206" s="108"/>
      <c r="CK206" s="108"/>
      <c r="CL206" s="108"/>
      <c r="CM206" s="108"/>
      <c r="CN206" s="108"/>
      <c r="CO206" s="108"/>
      <c r="CP206" s="108"/>
      <c r="CQ206" s="108"/>
      <c r="CR206" s="108"/>
      <c r="CS206" s="108"/>
      <c r="CT206" s="108"/>
      <c r="CU206" s="108"/>
      <c r="CV206" s="108"/>
      <c r="CW206" s="108"/>
      <c r="CX206" s="108"/>
      <c r="CY206" s="108"/>
      <c r="CZ206" s="108"/>
      <c r="DA206" s="108"/>
      <c r="DB206" s="108"/>
      <c r="DC206" s="108"/>
      <c r="DD206" s="108"/>
      <c r="DE206" s="108"/>
      <c r="DF206" s="108"/>
      <c r="DG206" s="108"/>
      <c r="DH206" s="108"/>
      <c r="DI206" s="108"/>
      <c r="DJ206" s="108"/>
      <c r="DK206" s="108"/>
      <c r="DL206" s="108"/>
      <c r="DM206" s="108"/>
      <c r="DN206" s="108"/>
      <c r="DO206" s="108"/>
      <c r="DP206" s="108"/>
      <c r="DQ206" s="108"/>
      <c r="DR206" s="108"/>
      <c r="DS206" s="108"/>
      <c r="DT206" s="108"/>
      <c r="DU206" s="108"/>
      <c r="DV206" s="108"/>
      <c r="DW206" s="108"/>
      <c r="DX206" s="108"/>
      <c r="DY206" s="108"/>
      <c r="DZ206" s="108"/>
      <c r="EA206" s="108"/>
      <c r="EB206" s="108"/>
      <c r="EC206" s="108"/>
      <c r="ED206" s="108"/>
      <c r="EE206" s="108"/>
      <c r="EF206" s="108"/>
      <c r="EG206" s="108"/>
      <c r="EH206" s="108"/>
      <c r="EI206" s="108"/>
      <c r="EJ206" s="108"/>
      <c r="EK206" s="108"/>
      <c r="EL206" s="108"/>
      <c r="EM206" s="108"/>
      <c r="EN206" s="108"/>
      <c r="EO206" s="108"/>
      <c r="EP206" s="108"/>
      <c r="EQ206" s="108"/>
      <c r="ER206" s="108"/>
      <c r="ES206" s="108"/>
      <c r="ET206" s="108"/>
      <c r="EU206" s="108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  <c r="FH206" s="108"/>
      <c r="FI206" s="108"/>
      <c r="FJ206" s="108"/>
      <c r="FK206" s="108"/>
      <c r="FL206" s="108"/>
      <c r="FM206" s="108"/>
      <c r="FN206" s="108"/>
      <c r="FO206" s="108"/>
      <c r="FP206" s="108"/>
      <c r="FQ206" s="108"/>
      <c r="FR206" s="108"/>
      <c r="FS206" s="108"/>
      <c r="FT206" s="108"/>
      <c r="FU206" s="108"/>
      <c r="FV206" s="108"/>
      <c r="FW206" s="108"/>
      <c r="FX206" s="108"/>
      <c r="FY206" s="108"/>
      <c r="FZ206" s="108"/>
      <c r="GA206" s="108"/>
      <c r="GB206" s="108"/>
      <c r="GC206" s="108"/>
      <c r="GD206" s="108"/>
      <c r="GE206" s="108"/>
      <c r="GF206" s="108"/>
      <c r="GG206" s="108"/>
      <c r="GH206" s="108"/>
      <c r="GI206" s="108"/>
      <c r="GJ206" s="108"/>
      <c r="GK206" s="108"/>
      <c r="GL206" s="108"/>
      <c r="GM206" s="108"/>
      <c r="GN206" s="108"/>
      <c r="GO206" s="108"/>
      <c r="GP206" s="108"/>
      <c r="GQ206" s="108"/>
      <c r="GR206" s="108"/>
      <c r="GS206" s="108"/>
      <c r="GT206" s="108"/>
      <c r="GU206" s="108"/>
      <c r="GV206" s="108"/>
      <c r="GW206" s="108"/>
      <c r="GX206" s="108"/>
      <c r="GY206" s="108"/>
      <c r="GZ206" s="108"/>
      <c r="HA206" s="108"/>
      <c r="HB206" s="108"/>
      <c r="HC206" s="108"/>
      <c r="HD206" s="108"/>
      <c r="HE206" s="108"/>
      <c r="HF206" s="108"/>
      <c r="HG206" s="108"/>
      <c r="HH206" s="108"/>
      <c r="HI206" s="108"/>
      <c r="HJ206" s="108"/>
      <c r="HK206" s="108"/>
      <c r="HL206" s="108"/>
      <c r="HM206" s="108"/>
      <c r="HN206" s="108"/>
      <c r="HO206" s="108"/>
      <c r="HP206" s="108"/>
      <c r="HQ206" s="108"/>
      <c r="HR206" s="108"/>
      <c r="HS206" s="108"/>
      <c r="HT206" s="108"/>
      <c r="HU206" s="108"/>
      <c r="HV206" s="108"/>
      <c r="HW206" s="108"/>
      <c r="HX206" s="108"/>
      <c r="HY206" s="108"/>
      <c r="HZ206" s="108"/>
      <c r="IA206" s="108"/>
      <c r="IB206" s="108"/>
      <c r="IC206" s="108"/>
      <c r="ID206" s="108"/>
      <c r="IE206" s="108"/>
      <c r="IF206" s="108"/>
      <c r="IG206" s="108"/>
      <c r="IH206" s="108"/>
      <c r="II206" s="108"/>
      <c r="IJ206" s="108"/>
      <c r="IK206" s="108"/>
      <c r="IL206" s="108"/>
      <c r="IM206" s="108"/>
      <c r="IN206" s="108"/>
      <c r="IO206" s="108"/>
      <c r="IP206" s="108"/>
      <c r="IQ206" s="108"/>
      <c r="IR206" s="108"/>
      <c r="IS206" s="108"/>
      <c r="IT206" s="108"/>
      <c r="IU206" s="108"/>
      <c r="IV206" s="108"/>
      <c r="IW206" s="108"/>
      <c r="IX206" s="108"/>
      <c r="IY206" s="108"/>
      <c r="IZ206" s="108"/>
    </row>
    <row r="207" spans="1:260" s="111" customFormat="1" ht="20.100000000000001" hidden="1" customHeight="1">
      <c r="A207" s="109" t="s">
        <v>730</v>
      </c>
      <c r="B207" s="27"/>
      <c r="C207" s="138"/>
      <c r="D207" s="109"/>
      <c r="E207" s="33">
        <f>SUM(E173:E206)</f>
        <v>0</v>
      </c>
      <c r="F207" s="33">
        <f>INT(F182+F183+F184+F185+F187+F189+F191+F193+F195+F197+F199+F201+F202+F204+F205+F206+F181+F180+F179+F178+F177+F176+F175+F174+F173)</f>
        <v>0</v>
      </c>
      <c r="G207" s="119"/>
      <c r="H207" s="119">
        <f>INT(H173+H174+H175+H176+H177+H178+H179+H180+H181+H182+H183+H184+H185+H186+H187+H188+H189+H190+H191+H192+H193+H194+H195+H196+H197+H198+H199+H200+H201+H202+H203+H204+H205+H206)</f>
        <v>5562103</v>
      </c>
      <c r="I207" s="119"/>
      <c r="J207" s="119"/>
      <c r="K207" s="114">
        <f t="shared" si="26"/>
        <v>0</v>
      </c>
      <c r="L207" s="110">
        <f t="shared" si="24"/>
        <v>5562103</v>
      </c>
      <c r="M207" s="53"/>
      <c r="N207" s="54"/>
      <c r="O207" s="65"/>
      <c r="P207" s="54"/>
      <c r="Q207" s="53"/>
      <c r="R207" s="108"/>
      <c r="S207" s="108"/>
      <c r="T207" s="108"/>
      <c r="U207" s="108"/>
      <c r="V207" s="108"/>
      <c r="W207" s="108"/>
      <c r="X207" s="108"/>
      <c r="Y207" s="108"/>
      <c r="Z207" s="108"/>
      <c r="AA207" s="108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  <c r="BA207" s="108"/>
      <c r="BB207" s="108"/>
      <c r="BC207" s="108"/>
      <c r="BD207" s="108"/>
      <c r="BE207" s="108"/>
      <c r="BF207" s="108"/>
      <c r="BG207" s="108"/>
      <c r="BH207" s="108"/>
      <c r="BI207" s="108"/>
      <c r="BJ207" s="108"/>
      <c r="BK207" s="108"/>
      <c r="BL207" s="108"/>
      <c r="BM207" s="108"/>
      <c r="BN207" s="108"/>
      <c r="BO207" s="108"/>
      <c r="BP207" s="108"/>
      <c r="BQ207" s="108"/>
      <c r="BR207" s="108"/>
      <c r="BS207" s="108"/>
      <c r="BT207" s="108"/>
      <c r="BU207" s="108"/>
      <c r="BV207" s="108"/>
      <c r="BW207" s="108"/>
      <c r="BX207" s="108"/>
      <c r="BY207" s="108"/>
      <c r="BZ207" s="108"/>
      <c r="CA207" s="108"/>
      <c r="CB207" s="108"/>
      <c r="CC207" s="108"/>
      <c r="CD207" s="108"/>
      <c r="CE207" s="108"/>
      <c r="CF207" s="108"/>
      <c r="CG207" s="108"/>
      <c r="CH207" s="108"/>
      <c r="CI207" s="108"/>
      <c r="CJ207" s="108"/>
      <c r="CK207" s="108"/>
      <c r="CL207" s="108"/>
      <c r="CM207" s="108"/>
      <c r="CN207" s="108"/>
      <c r="CO207" s="108"/>
      <c r="CP207" s="108"/>
      <c r="CQ207" s="108"/>
      <c r="CR207" s="108"/>
      <c r="CS207" s="108"/>
      <c r="CT207" s="108"/>
      <c r="CU207" s="108"/>
      <c r="CV207" s="108"/>
      <c r="CW207" s="108"/>
      <c r="CX207" s="108"/>
      <c r="CY207" s="108"/>
      <c r="CZ207" s="108"/>
      <c r="DA207" s="108"/>
      <c r="DB207" s="108"/>
      <c r="DC207" s="108"/>
      <c r="DD207" s="108"/>
      <c r="DE207" s="108"/>
      <c r="DF207" s="108"/>
      <c r="DG207" s="108"/>
      <c r="DH207" s="108"/>
      <c r="DI207" s="108"/>
      <c r="DJ207" s="108"/>
      <c r="DK207" s="108"/>
      <c r="DL207" s="108"/>
      <c r="DM207" s="108"/>
      <c r="DN207" s="108"/>
      <c r="DO207" s="108"/>
      <c r="DP207" s="108"/>
      <c r="DQ207" s="108"/>
      <c r="DR207" s="108"/>
      <c r="DS207" s="108"/>
      <c r="DT207" s="108"/>
      <c r="DU207" s="108"/>
      <c r="DV207" s="108"/>
      <c r="DW207" s="108"/>
      <c r="DX207" s="108"/>
      <c r="DY207" s="108"/>
      <c r="DZ207" s="108"/>
      <c r="EA207" s="108"/>
      <c r="EB207" s="108"/>
      <c r="EC207" s="108"/>
      <c r="ED207" s="108"/>
      <c r="EE207" s="108"/>
      <c r="EF207" s="108"/>
      <c r="EG207" s="108"/>
      <c r="EH207" s="108"/>
      <c r="EI207" s="108"/>
      <c r="EJ207" s="108"/>
      <c r="EK207" s="108"/>
      <c r="EL207" s="108"/>
      <c r="EM207" s="108"/>
      <c r="EN207" s="108"/>
      <c r="EO207" s="108"/>
      <c r="EP207" s="108"/>
      <c r="EQ207" s="108"/>
      <c r="ER207" s="108"/>
      <c r="ES207" s="108"/>
      <c r="ET207" s="108"/>
      <c r="EU207" s="108"/>
      <c r="EV207" s="108"/>
      <c r="EW207" s="108"/>
      <c r="EX207" s="108"/>
      <c r="EY207" s="108"/>
      <c r="EZ207" s="108"/>
      <c r="FA207" s="108"/>
      <c r="FB207" s="108"/>
      <c r="FC207" s="108"/>
      <c r="FD207" s="108"/>
      <c r="FE207" s="108"/>
      <c r="FF207" s="108"/>
      <c r="FG207" s="108"/>
      <c r="FH207" s="108"/>
      <c r="FI207" s="108"/>
      <c r="FJ207" s="108"/>
      <c r="FK207" s="108"/>
      <c r="FL207" s="108"/>
      <c r="FM207" s="108"/>
      <c r="FN207" s="108"/>
      <c r="FO207" s="108"/>
      <c r="FP207" s="108"/>
      <c r="FQ207" s="108"/>
      <c r="FR207" s="108"/>
      <c r="FS207" s="108"/>
      <c r="FT207" s="108"/>
      <c r="FU207" s="108"/>
      <c r="FV207" s="108"/>
      <c r="FW207" s="108"/>
      <c r="FX207" s="108"/>
      <c r="FY207" s="108"/>
      <c r="FZ207" s="108"/>
      <c r="GA207" s="108"/>
      <c r="GB207" s="108"/>
      <c r="GC207" s="108"/>
      <c r="GD207" s="108"/>
      <c r="GE207" s="108"/>
      <c r="GF207" s="108"/>
      <c r="GG207" s="108"/>
      <c r="GH207" s="108"/>
      <c r="GI207" s="108"/>
      <c r="GJ207" s="108"/>
      <c r="GK207" s="108"/>
      <c r="GL207" s="108"/>
      <c r="GM207" s="108"/>
      <c r="GN207" s="108"/>
      <c r="GO207" s="108"/>
      <c r="GP207" s="108"/>
      <c r="GQ207" s="108"/>
      <c r="GR207" s="108"/>
      <c r="GS207" s="108"/>
      <c r="GT207" s="108"/>
      <c r="GU207" s="108"/>
      <c r="GV207" s="108"/>
      <c r="GW207" s="108"/>
      <c r="GX207" s="108"/>
      <c r="GY207" s="108"/>
      <c r="GZ207" s="108"/>
      <c r="HA207" s="108"/>
      <c r="HB207" s="108"/>
      <c r="HC207" s="108"/>
      <c r="HD207" s="108"/>
      <c r="HE207" s="108"/>
      <c r="HF207" s="108"/>
      <c r="HG207" s="108"/>
      <c r="HH207" s="108"/>
      <c r="HI207" s="108"/>
      <c r="HJ207" s="108"/>
      <c r="HK207" s="108"/>
      <c r="HL207" s="108"/>
      <c r="HM207" s="108"/>
      <c r="HN207" s="108"/>
      <c r="HO207" s="108"/>
      <c r="HP207" s="108"/>
      <c r="HQ207" s="108"/>
      <c r="HR207" s="108"/>
      <c r="HS207" s="108"/>
      <c r="HT207" s="108"/>
      <c r="HU207" s="108"/>
      <c r="HV207" s="108"/>
      <c r="HW207" s="108"/>
      <c r="HX207" s="108"/>
      <c r="HY207" s="108"/>
      <c r="HZ207" s="108"/>
      <c r="IA207" s="108"/>
      <c r="IB207" s="108"/>
      <c r="IC207" s="108"/>
      <c r="ID207" s="108"/>
      <c r="IE207" s="108"/>
      <c r="IF207" s="108"/>
      <c r="IG207" s="108"/>
      <c r="IH207" s="108"/>
      <c r="II207" s="108"/>
      <c r="IJ207" s="108"/>
      <c r="IK207" s="108"/>
      <c r="IL207" s="108"/>
      <c r="IM207" s="108"/>
      <c r="IN207" s="108"/>
      <c r="IO207" s="108"/>
      <c r="IP207" s="108"/>
      <c r="IQ207" s="108"/>
      <c r="IR207" s="108"/>
      <c r="IS207" s="108"/>
      <c r="IT207" s="108"/>
      <c r="IU207" s="108"/>
      <c r="IV207" s="108"/>
      <c r="IW207" s="108"/>
      <c r="IX207" s="108"/>
      <c r="IY207" s="108"/>
      <c r="IZ207" s="108"/>
    </row>
    <row r="208" spans="1:260" s="108" customFormat="1" ht="20.100000000000001" hidden="1" customHeight="1">
      <c r="A208" s="27" t="s">
        <v>731</v>
      </c>
      <c r="B208" s="27" t="s">
        <v>732</v>
      </c>
      <c r="C208" s="45">
        <v>7.2999999999999995E-2</v>
      </c>
      <c r="D208" s="27" t="s">
        <v>733</v>
      </c>
      <c r="E208" s="33">
        <v>24559464</v>
      </c>
      <c r="F208" s="33">
        <f>INT(C208*E208)</f>
        <v>1792840</v>
      </c>
      <c r="G208" s="33"/>
      <c r="H208" s="33"/>
      <c r="I208" s="33"/>
      <c r="J208" s="33"/>
      <c r="K208" s="28">
        <f t="shared" si="26"/>
        <v>24559464</v>
      </c>
      <c r="L208" s="26">
        <f t="shared" si="24"/>
        <v>1792840</v>
      </c>
      <c r="M208" s="53" t="s">
        <v>30</v>
      </c>
      <c r="N208" s="54"/>
      <c r="O208" s="65">
        <f t="shared" ref="O208:O209" si="27">ROUND(L208/$K$6,4)</f>
        <v>7.1000000000000004E-3</v>
      </c>
      <c r="P208" s="54"/>
      <c r="Q208" s="53"/>
      <c r="R208" s="107"/>
    </row>
    <row r="209" spans="1:18" s="137" customFormat="1" ht="20.100000000000001" hidden="1" customHeight="1">
      <c r="A209" s="27" t="s">
        <v>734</v>
      </c>
      <c r="B209" s="27" t="s">
        <v>735</v>
      </c>
      <c r="C209" s="31">
        <v>0.03</v>
      </c>
      <c r="D209" s="27" t="s">
        <v>733</v>
      </c>
      <c r="E209" s="26"/>
      <c r="F209" s="26"/>
      <c r="G209" s="26"/>
      <c r="H209" s="26"/>
      <c r="I209" s="26">
        <f>H207</f>
        <v>5562103</v>
      </c>
      <c r="J209" s="26">
        <f>INT(C209*I209)</f>
        <v>166863</v>
      </c>
      <c r="K209" s="28">
        <f t="shared" si="26"/>
        <v>5562103</v>
      </c>
      <c r="L209" s="26">
        <f t="shared" si="24"/>
        <v>166863</v>
      </c>
      <c r="M209" s="53" t="s">
        <v>30</v>
      </c>
      <c r="N209" s="54"/>
      <c r="O209" s="65">
        <f t="shared" si="27"/>
        <v>6.9999999999999999E-4</v>
      </c>
      <c r="P209" s="54"/>
      <c r="Q209" s="53"/>
      <c r="R209" s="107"/>
    </row>
    <row r="210" spans="1:18" ht="20.100000000000001" hidden="1" customHeight="1">
      <c r="A210" s="109" t="s">
        <v>736</v>
      </c>
      <c r="B210" s="109" t="s">
        <v>737</v>
      </c>
      <c r="C210" s="124"/>
      <c r="D210" s="109"/>
      <c r="E210" s="119"/>
      <c r="F210" s="110">
        <f>F208</f>
        <v>1792840</v>
      </c>
      <c r="G210" s="119"/>
      <c r="H210" s="110">
        <f>H207</f>
        <v>5562103</v>
      </c>
      <c r="I210" s="119"/>
      <c r="J210" s="110">
        <f>J209</f>
        <v>166863</v>
      </c>
      <c r="K210" s="76"/>
      <c r="L210" s="110">
        <f>+INT(H210+J210+F210)</f>
        <v>7521806</v>
      </c>
      <c r="M210" s="110"/>
      <c r="N210" s="381"/>
      <c r="O210" s="65"/>
      <c r="P210" s="54"/>
      <c r="Q210" s="53"/>
    </row>
    <row r="211" spans="1:18" ht="20.100000000000001" hidden="1" customHeight="1">
      <c r="A211" s="139"/>
      <c r="B211" s="140"/>
      <c r="C211" s="140"/>
      <c r="D211" s="139"/>
      <c r="E211" s="141"/>
      <c r="F211" s="141"/>
      <c r="G211" s="141"/>
      <c r="H211" s="141"/>
      <c r="I211" s="141"/>
      <c r="J211" s="141"/>
      <c r="K211" s="141"/>
      <c r="L211" s="141"/>
      <c r="M211" s="141"/>
      <c r="N211" s="385"/>
      <c r="O211" s="65"/>
      <c r="P211" s="54"/>
      <c r="Q211" s="53"/>
    </row>
    <row r="212" spans="1:18" ht="20.100000000000001" hidden="1" customHeight="1">
      <c r="A212" s="142" t="s">
        <v>738</v>
      </c>
      <c r="B212" s="140"/>
      <c r="C212" s="140"/>
      <c r="D212" s="139"/>
      <c r="E212" s="141"/>
      <c r="F212" s="141"/>
      <c r="G212" s="141"/>
      <c r="H212" s="141"/>
      <c r="I212" s="143">
        <f>I213</f>
        <v>101.9</v>
      </c>
      <c r="J212" s="144">
        <f>J213</f>
        <v>6847680</v>
      </c>
      <c r="K212" s="143">
        <f>K213</f>
        <v>101.9</v>
      </c>
      <c r="L212" s="144">
        <f>L213</f>
        <v>6847680</v>
      </c>
      <c r="M212" s="141"/>
      <c r="N212" s="385"/>
      <c r="O212" s="65"/>
      <c r="P212" s="54"/>
      <c r="Q212" s="53"/>
    </row>
    <row r="213" spans="1:18" ht="20.100000000000001" hidden="1" customHeight="1">
      <c r="A213" s="139" t="s">
        <v>739</v>
      </c>
      <c r="B213" s="140"/>
      <c r="C213" s="140">
        <v>67200</v>
      </c>
      <c r="D213" s="139" t="s">
        <v>740</v>
      </c>
      <c r="E213" s="141"/>
      <c r="F213" s="141"/>
      <c r="G213" s="141"/>
      <c r="H213" s="141"/>
      <c r="I213" s="145">
        <v>101.9</v>
      </c>
      <c r="J213" s="141">
        <f>C213*I213</f>
        <v>6847680</v>
      </c>
      <c r="K213" s="146">
        <f>E213+G213+I213</f>
        <v>101.9</v>
      </c>
      <c r="L213" s="141">
        <f>F213+H213+J213</f>
        <v>6847680</v>
      </c>
      <c r="M213" s="141"/>
      <c r="N213" s="385"/>
      <c r="O213" s="65"/>
      <c r="P213" s="54"/>
      <c r="Q213" s="53"/>
    </row>
    <row r="214" spans="1:18" ht="20.100000000000001" hidden="1" customHeight="1">
      <c r="A214" s="139"/>
      <c r="B214" s="140"/>
      <c r="C214" s="140"/>
      <c r="D214" s="139"/>
      <c r="E214" s="141"/>
      <c r="F214" s="141"/>
      <c r="G214" s="141"/>
      <c r="H214" s="141"/>
      <c r="I214" s="141"/>
      <c r="J214" s="141"/>
      <c r="K214" s="141"/>
      <c r="L214" s="141"/>
      <c r="M214" s="141"/>
      <c r="N214" s="385"/>
      <c r="O214" s="65"/>
      <c r="P214" s="54"/>
      <c r="Q214" s="53"/>
    </row>
    <row r="215" spans="1:18" ht="20.100000000000001" customHeight="1">
      <c r="A215" s="139"/>
      <c r="B215" s="140"/>
      <c r="C215" s="140"/>
      <c r="D215" s="139"/>
      <c r="E215" s="141"/>
      <c r="F215" s="141"/>
      <c r="G215" s="141"/>
      <c r="H215" s="141"/>
      <c r="I215" s="141"/>
      <c r="J215" s="141"/>
      <c r="K215" s="141"/>
      <c r="L215" s="141"/>
      <c r="M215" s="141"/>
      <c r="N215" s="385"/>
      <c r="O215" s="449"/>
      <c r="P215" s="54"/>
      <c r="Q215" s="53"/>
      <c r="R215" s="55"/>
    </row>
    <row r="216" spans="1:18" ht="20.100000000000001" customHeight="1">
      <c r="A216" s="147" t="s">
        <v>741</v>
      </c>
      <c r="B216" s="140"/>
      <c r="C216" s="140"/>
      <c r="D216" s="139"/>
      <c r="E216" s="141"/>
      <c r="F216" s="141"/>
      <c r="G216" s="141"/>
      <c r="H216" s="141"/>
      <c r="I216" s="141"/>
      <c r="J216" s="141"/>
      <c r="K216" s="141"/>
      <c r="L216" s="148">
        <f>SUBTOTAL(9,L61:L215)</f>
        <v>0</v>
      </c>
      <c r="M216" s="141"/>
      <c r="N216" s="385"/>
      <c r="O216" s="449">
        <f>SUBTOTAL(9,O54:O215)</f>
        <v>1</v>
      </c>
      <c r="P216" s="54"/>
      <c r="Q216" s="53"/>
      <c r="R216" s="150"/>
    </row>
    <row r="217" spans="1:18" ht="20.100000000000001" customHeight="1">
      <c r="A217" s="151"/>
      <c r="B217" s="140"/>
      <c r="C217" s="140"/>
      <c r="D217" s="139"/>
      <c r="E217" s="141"/>
      <c r="F217" s="141"/>
      <c r="G217" s="141"/>
      <c r="H217" s="141"/>
      <c r="I217" s="141"/>
      <c r="J217" s="141"/>
      <c r="K217" s="141"/>
      <c r="L217" s="141"/>
      <c r="M217" s="141"/>
      <c r="N217" s="385"/>
      <c r="O217" s="65"/>
      <c r="P217" s="54"/>
      <c r="Q217" s="53"/>
      <c r="R217" s="55"/>
    </row>
    <row r="218" spans="1:18" ht="20.100000000000001" customHeight="1">
      <c r="A218" s="139"/>
      <c r="B218" s="140"/>
      <c r="C218" s="140"/>
      <c r="D218" s="139"/>
      <c r="E218" s="141"/>
      <c r="F218" s="141"/>
      <c r="G218" s="141"/>
      <c r="H218" s="141"/>
      <c r="I218" s="141"/>
      <c r="J218" s="141"/>
      <c r="K218" s="141"/>
      <c r="L218" s="141"/>
      <c r="M218" s="141"/>
      <c r="N218" s="385"/>
      <c r="O218" s="65"/>
      <c r="P218" s="54"/>
      <c r="Q218" s="53"/>
      <c r="R218" s="55"/>
    </row>
    <row r="219" spans="1:18" ht="20.100000000000001" customHeight="1">
      <c r="A219" s="139"/>
      <c r="B219" s="140"/>
      <c r="C219" s="140"/>
      <c r="D219" s="139"/>
      <c r="E219" s="141"/>
      <c r="F219" s="141"/>
      <c r="G219" s="141"/>
      <c r="H219" s="141"/>
      <c r="I219" s="141"/>
      <c r="J219" s="141"/>
      <c r="K219" s="141"/>
      <c r="L219" s="141"/>
      <c r="M219" s="141"/>
      <c r="N219" s="385"/>
      <c r="O219" s="65"/>
      <c r="P219" s="54"/>
      <c r="Q219" s="53"/>
      <c r="R219" s="55"/>
    </row>
    <row r="220" spans="1:18" ht="20.100000000000001" customHeight="1">
      <c r="A220" s="139"/>
      <c r="B220" s="140"/>
      <c r="C220" s="140"/>
      <c r="D220" s="139"/>
      <c r="E220" s="141"/>
      <c r="F220" s="141"/>
      <c r="G220" s="141"/>
      <c r="H220" s="141"/>
      <c r="I220" s="141"/>
      <c r="J220" s="141"/>
      <c r="K220" s="141"/>
      <c r="L220" s="141"/>
      <c r="M220" s="141"/>
      <c r="N220" s="385"/>
      <c r="O220" s="65"/>
      <c r="P220" s="54"/>
      <c r="Q220" s="53"/>
      <c r="R220" s="55"/>
    </row>
    <row r="221" spans="1:18" ht="20.100000000000001" customHeight="1">
      <c r="A221" s="139"/>
      <c r="B221" s="140"/>
      <c r="C221" s="140"/>
      <c r="D221" s="139"/>
      <c r="E221" s="141"/>
      <c r="F221" s="141"/>
      <c r="G221" s="141"/>
      <c r="H221" s="141"/>
      <c r="I221" s="141"/>
      <c r="J221" s="141"/>
      <c r="K221" s="141"/>
      <c r="L221" s="141"/>
      <c r="M221" s="141"/>
      <c r="N221" s="385"/>
      <c r="O221" s="65"/>
      <c r="P221" s="54"/>
      <c r="Q221" s="53"/>
      <c r="R221" s="55"/>
    </row>
    <row r="222" spans="1:18" ht="20.100000000000001" customHeight="1">
      <c r="A222" s="139"/>
      <c r="B222" s="140"/>
      <c r="C222" s="140"/>
      <c r="D222" s="139"/>
      <c r="E222" s="141"/>
      <c r="F222" s="141"/>
      <c r="G222" s="141"/>
      <c r="H222" s="141"/>
      <c r="I222" s="141"/>
      <c r="J222" s="141"/>
      <c r="K222" s="141"/>
      <c r="L222" s="141"/>
      <c r="M222" s="141"/>
      <c r="N222" s="385"/>
      <c r="O222" s="65"/>
      <c r="P222" s="54"/>
      <c r="Q222" s="53"/>
      <c r="R222" s="55"/>
    </row>
    <row r="223" spans="1:18" ht="20.100000000000001" customHeight="1">
      <c r="A223" s="139"/>
      <c r="B223" s="140"/>
      <c r="C223" s="140"/>
      <c r="D223" s="139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53"/>
      <c r="P223" s="55"/>
      <c r="Q223" s="55"/>
      <c r="R223" s="55"/>
    </row>
    <row r="224" spans="1:18" ht="20.100000000000001" customHeight="1">
      <c r="A224" s="139"/>
      <c r="B224" s="140"/>
      <c r="C224" s="140"/>
      <c r="D224" s="139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53"/>
      <c r="P224" s="55"/>
      <c r="Q224" s="55"/>
      <c r="R224" s="55"/>
    </row>
    <row r="225" spans="1:18" ht="20.100000000000001" customHeight="1">
      <c r="A225" s="139"/>
      <c r="B225" s="140"/>
      <c r="C225" s="140"/>
      <c r="D225" s="139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53"/>
      <c r="P225" s="55"/>
      <c r="Q225" s="55"/>
      <c r="R225" s="55"/>
    </row>
    <row r="226" spans="1:18" ht="20.100000000000001" hidden="1" customHeight="1">
      <c r="A226" s="139"/>
      <c r="B226" s="140"/>
      <c r="C226" s="140"/>
      <c r="D226" s="139"/>
      <c r="E226" s="141"/>
      <c r="F226" s="141"/>
      <c r="G226" s="141"/>
      <c r="H226" s="141"/>
      <c r="I226" s="141"/>
      <c r="J226" s="141"/>
      <c r="K226" s="141"/>
      <c r="L226" s="141"/>
      <c r="M226" s="141"/>
      <c r="N226" s="154"/>
    </row>
    <row r="227" spans="1:18" ht="20.100000000000001" hidden="1" customHeight="1">
      <c r="A227" s="139"/>
      <c r="B227" s="140"/>
      <c r="C227" s="140"/>
      <c r="D227" s="139"/>
      <c r="E227" s="141"/>
      <c r="F227" s="141"/>
      <c r="G227" s="141"/>
      <c r="H227" s="141"/>
      <c r="I227" s="141"/>
      <c r="J227" s="141"/>
      <c r="K227" s="141"/>
      <c r="L227" s="141"/>
      <c r="M227" s="141"/>
      <c r="N227" s="154"/>
    </row>
    <row r="228" spans="1:18" ht="19.5" customHeight="1">
      <c r="E228" s="154"/>
      <c r="F228" s="154"/>
      <c r="G228" s="154"/>
      <c r="H228" s="154"/>
      <c r="I228" s="154"/>
      <c r="J228" s="154"/>
      <c r="K228" s="154"/>
      <c r="L228" s="154">
        <f>SUBTOTAL(9,L32:L225)</f>
        <v>569000000</v>
      </c>
      <c r="M228" s="154"/>
      <c r="N228" s="154"/>
    </row>
    <row r="229" spans="1:18" ht="19.5" customHeight="1"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</row>
    <row r="230" spans="1:18" ht="19.5" customHeight="1"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</row>
    <row r="231" spans="1:18" ht="19.5" customHeight="1"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</row>
    <row r="232" spans="1:18" ht="19.5" customHeight="1"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</row>
    <row r="233" spans="1:18" ht="19.5" customHeight="1"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</row>
    <row r="234" spans="1:18" ht="19.5" customHeight="1"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</row>
    <row r="235" spans="1:18" ht="19.5" customHeight="1"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</row>
    <row r="236" spans="1:18" ht="19.5" customHeight="1">
      <c r="E236" s="154"/>
      <c r="F236" s="154"/>
      <c r="G236" s="154"/>
      <c r="H236" s="154"/>
      <c r="I236" s="154"/>
      <c r="J236" s="154"/>
      <c r="K236" s="154"/>
      <c r="L236" s="154"/>
      <c r="M236" s="154"/>
      <c r="N236" s="154"/>
    </row>
    <row r="237" spans="1:18" ht="19.5" customHeight="1"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</row>
    <row r="238" spans="1:18" ht="19.5" customHeight="1">
      <c r="E238" s="154"/>
      <c r="F238" s="154"/>
      <c r="G238" s="154"/>
      <c r="H238" s="154"/>
      <c r="I238" s="154"/>
      <c r="J238" s="154"/>
      <c r="K238" s="154"/>
      <c r="L238" s="154"/>
      <c r="M238" s="154"/>
      <c r="N238" s="154"/>
    </row>
    <row r="239" spans="1:18" ht="19.5" customHeight="1">
      <c r="E239" s="154"/>
      <c r="F239" s="154"/>
      <c r="G239" s="154"/>
      <c r="H239" s="154"/>
      <c r="I239" s="154"/>
      <c r="J239" s="154"/>
      <c r="K239" s="154"/>
      <c r="L239" s="154"/>
      <c r="M239" s="154"/>
      <c r="N239" s="154"/>
    </row>
    <row r="240" spans="1:18" ht="19.5" customHeight="1">
      <c r="E240" s="154"/>
      <c r="F240" s="154"/>
      <c r="G240" s="154"/>
      <c r="H240" s="154"/>
      <c r="I240" s="154"/>
      <c r="J240" s="154"/>
      <c r="K240" s="154"/>
      <c r="L240" s="154"/>
      <c r="M240" s="154"/>
      <c r="N240" s="154"/>
    </row>
    <row r="241" spans="5:14" ht="19.5" customHeight="1">
      <c r="E241" s="154"/>
      <c r="F241" s="154"/>
      <c r="G241" s="154"/>
      <c r="H241" s="154"/>
      <c r="I241" s="154"/>
      <c r="J241" s="154"/>
      <c r="K241" s="154"/>
      <c r="L241" s="154"/>
      <c r="M241" s="154"/>
      <c r="N241" s="154"/>
    </row>
    <row r="242" spans="5:14" ht="19.5" customHeight="1">
      <c r="E242" s="154"/>
      <c r="F242" s="154"/>
      <c r="G242" s="154"/>
      <c r="H242" s="154"/>
      <c r="I242" s="154"/>
      <c r="J242" s="154"/>
      <c r="K242" s="154"/>
      <c r="L242" s="154"/>
      <c r="M242" s="154"/>
      <c r="N242" s="154"/>
    </row>
    <row r="243" spans="5:14" ht="19.5" customHeight="1">
      <c r="E243" s="154"/>
      <c r="F243" s="154"/>
      <c r="G243" s="154"/>
      <c r="H243" s="154"/>
      <c r="I243" s="154"/>
      <c r="J243" s="154"/>
      <c r="K243" s="154"/>
      <c r="L243" s="154"/>
      <c r="M243" s="154"/>
      <c r="N243" s="154"/>
    </row>
    <row r="244" spans="5:14" ht="19.5" customHeight="1">
      <c r="E244" s="154"/>
      <c r="F244" s="154"/>
      <c r="G244" s="154"/>
      <c r="H244" s="154"/>
      <c r="I244" s="154"/>
      <c r="J244" s="154"/>
      <c r="K244" s="154"/>
      <c r="L244" s="154"/>
      <c r="M244" s="154"/>
      <c r="N244" s="154"/>
    </row>
    <row r="245" spans="5:14" ht="19.5" customHeight="1">
      <c r="E245" s="154"/>
      <c r="F245" s="154"/>
      <c r="G245" s="154"/>
      <c r="H245" s="154"/>
      <c r="I245" s="154"/>
      <c r="J245" s="154"/>
      <c r="K245" s="154"/>
      <c r="L245" s="154"/>
      <c r="M245" s="154"/>
      <c r="N245" s="154"/>
    </row>
    <row r="246" spans="5:14" ht="19.5" customHeight="1">
      <c r="E246" s="154"/>
      <c r="F246" s="154"/>
      <c r="G246" s="154"/>
      <c r="H246" s="154"/>
      <c r="I246" s="154"/>
      <c r="J246" s="154"/>
      <c r="K246" s="154"/>
      <c r="L246" s="154"/>
      <c r="M246" s="154"/>
      <c r="N246" s="154"/>
    </row>
    <row r="247" spans="5:14" ht="19.5" customHeight="1"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</row>
    <row r="248" spans="5:14" ht="19.5" customHeight="1">
      <c r="E248" s="154"/>
      <c r="F248" s="154"/>
      <c r="G248" s="154"/>
      <c r="H248" s="154"/>
      <c r="I248" s="154"/>
      <c r="J248" s="154"/>
      <c r="K248" s="154"/>
      <c r="L248" s="154"/>
      <c r="M248" s="154"/>
      <c r="N248" s="154"/>
    </row>
    <row r="249" spans="5:14" ht="19.5" customHeight="1">
      <c r="E249" s="154"/>
      <c r="F249" s="154"/>
      <c r="G249" s="154"/>
      <c r="H249" s="154"/>
      <c r="I249" s="154"/>
      <c r="J249" s="154"/>
      <c r="K249" s="154"/>
      <c r="L249" s="154"/>
      <c r="M249" s="154"/>
      <c r="N249" s="154"/>
    </row>
    <row r="250" spans="5:14" ht="19.5" customHeight="1">
      <c r="E250" s="154"/>
      <c r="F250" s="154"/>
      <c r="G250" s="154"/>
      <c r="H250" s="154"/>
      <c r="I250" s="154"/>
      <c r="J250" s="154"/>
      <c r="K250" s="154"/>
      <c r="L250" s="154"/>
      <c r="M250" s="154"/>
      <c r="N250" s="154"/>
    </row>
    <row r="251" spans="5:14" ht="19.5" customHeight="1">
      <c r="E251" s="154"/>
      <c r="F251" s="154"/>
      <c r="G251" s="154"/>
      <c r="H251" s="154"/>
      <c r="I251" s="154"/>
      <c r="J251" s="154"/>
      <c r="K251" s="154"/>
      <c r="L251" s="154"/>
      <c r="M251" s="154"/>
      <c r="N251" s="154"/>
    </row>
    <row r="252" spans="5:14" ht="19.5" customHeight="1">
      <c r="E252" s="154"/>
      <c r="F252" s="154"/>
      <c r="G252" s="154"/>
      <c r="H252" s="154"/>
      <c r="I252" s="154"/>
      <c r="J252" s="154"/>
      <c r="K252" s="154"/>
      <c r="L252" s="154"/>
      <c r="M252" s="154"/>
      <c r="N252" s="154"/>
    </row>
    <row r="253" spans="5:14" ht="19.5" customHeight="1">
      <c r="E253" s="154"/>
      <c r="F253" s="154"/>
      <c r="G253" s="154"/>
      <c r="H253" s="154"/>
      <c r="I253" s="154"/>
      <c r="J253" s="154"/>
      <c r="K253" s="154"/>
      <c r="L253" s="154"/>
      <c r="M253" s="154"/>
      <c r="N253" s="154"/>
    </row>
    <row r="254" spans="5:14" ht="19.5" customHeight="1"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</row>
    <row r="255" spans="5:14" ht="19.5" customHeight="1">
      <c r="E255" s="154"/>
      <c r="F255" s="154"/>
      <c r="G255" s="154"/>
      <c r="H255" s="154"/>
      <c r="I255" s="154"/>
      <c r="J255" s="154"/>
      <c r="K255" s="154"/>
      <c r="L255" s="154"/>
      <c r="M255" s="154"/>
      <c r="N255" s="154"/>
    </row>
    <row r="256" spans="5:14" ht="19.5" customHeight="1">
      <c r="E256" s="154"/>
      <c r="F256" s="154"/>
      <c r="G256" s="154"/>
      <c r="H256" s="154"/>
      <c r="I256" s="154"/>
      <c r="J256" s="154"/>
      <c r="K256" s="154"/>
      <c r="L256" s="154"/>
      <c r="M256" s="154"/>
      <c r="N256" s="154"/>
    </row>
    <row r="257" spans="5:14" ht="19.5" customHeight="1">
      <c r="E257" s="154"/>
      <c r="F257" s="154"/>
      <c r="G257" s="154"/>
      <c r="H257" s="154"/>
      <c r="I257" s="154"/>
      <c r="J257" s="154"/>
      <c r="K257" s="154"/>
      <c r="L257" s="154"/>
      <c r="M257" s="154"/>
      <c r="N257" s="154"/>
    </row>
    <row r="258" spans="5:14" ht="19.5" customHeight="1">
      <c r="E258" s="154"/>
      <c r="F258" s="154"/>
      <c r="G258" s="154"/>
      <c r="H258" s="154"/>
      <c r="I258" s="154"/>
      <c r="J258" s="154"/>
      <c r="K258" s="154"/>
      <c r="L258" s="154"/>
      <c r="M258" s="154"/>
      <c r="N258" s="154"/>
    </row>
    <row r="259" spans="5:14" ht="19.5" customHeight="1">
      <c r="E259" s="154"/>
      <c r="F259" s="154"/>
      <c r="G259" s="154"/>
      <c r="H259" s="154"/>
      <c r="I259" s="154"/>
      <c r="J259" s="154"/>
      <c r="K259" s="154"/>
      <c r="L259" s="154"/>
      <c r="M259" s="154"/>
      <c r="N259" s="154"/>
    </row>
    <row r="260" spans="5:14" ht="19.5" customHeight="1">
      <c r="E260" s="154"/>
      <c r="F260" s="154"/>
      <c r="G260" s="154"/>
      <c r="H260" s="154"/>
      <c r="I260" s="154"/>
      <c r="J260" s="154"/>
      <c r="K260" s="154"/>
      <c r="L260" s="154"/>
      <c r="M260" s="154"/>
      <c r="N260" s="154"/>
    </row>
    <row r="261" spans="5:14" ht="19.5" customHeight="1">
      <c r="E261" s="154"/>
      <c r="F261" s="154"/>
      <c r="G261" s="154"/>
      <c r="H261" s="154"/>
      <c r="I261" s="154"/>
      <c r="J261" s="154"/>
      <c r="K261" s="154"/>
      <c r="L261" s="154"/>
      <c r="M261" s="154"/>
      <c r="N261" s="154"/>
    </row>
    <row r="262" spans="5:14" ht="19.5" customHeight="1">
      <c r="E262" s="154"/>
      <c r="F262" s="154"/>
      <c r="G262" s="154"/>
      <c r="H262" s="154"/>
      <c r="I262" s="154"/>
      <c r="J262" s="154"/>
      <c r="K262" s="154"/>
      <c r="L262" s="154"/>
      <c r="M262" s="154"/>
      <c r="N262" s="154"/>
    </row>
    <row r="263" spans="5:14" ht="19.5" customHeight="1">
      <c r="E263" s="154"/>
      <c r="F263" s="154"/>
      <c r="G263" s="154"/>
      <c r="H263" s="154"/>
      <c r="I263" s="154"/>
      <c r="J263" s="154"/>
      <c r="K263" s="154"/>
      <c r="L263" s="154"/>
      <c r="M263" s="154"/>
      <c r="N263" s="154"/>
    </row>
    <row r="264" spans="5:14" ht="19.5" customHeight="1">
      <c r="E264" s="154"/>
      <c r="F264" s="154"/>
      <c r="G264" s="154"/>
      <c r="H264" s="154"/>
      <c r="I264" s="154"/>
      <c r="J264" s="154"/>
      <c r="K264" s="154"/>
      <c r="L264" s="154"/>
      <c r="M264" s="154"/>
      <c r="N264" s="154"/>
    </row>
    <row r="265" spans="5:14" ht="19.5" customHeight="1">
      <c r="E265" s="154"/>
      <c r="F265" s="154"/>
      <c r="G265" s="154"/>
      <c r="H265" s="154"/>
      <c r="I265" s="154"/>
      <c r="J265" s="154"/>
      <c r="K265" s="154"/>
      <c r="L265" s="154"/>
      <c r="M265" s="154"/>
      <c r="N265" s="154"/>
    </row>
    <row r="266" spans="5:14" ht="19.5" customHeight="1">
      <c r="E266" s="154"/>
      <c r="F266" s="154"/>
      <c r="G266" s="154"/>
      <c r="H266" s="154"/>
      <c r="I266" s="154"/>
      <c r="J266" s="154"/>
      <c r="K266" s="154"/>
      <c r="L266" s="154"/>
      <c r="M266" s="154"/>
      <c r="N266" s="154"/>
    </row>
    <row r="267" spans="5:14" ht="19.5" customHeight="1">
      <c r="E267" s="154"/>
      <c r="F267" s="154"/>
      <c r="G267" s="154"/>
      <c r="H267" s="154"/>
      <c r="I267" s="154"/>
      <c r="J267" s="154"/>
      <c r="K267" s="154"/>
      <c r="L267" s="154"/>
      <c r="M267" s="154"/>
      <c r="N267" s="154"/>
    </row>
    <row r="268" spans="5:14" ht="19.5" customHeight="1">
      <c r="E268" s="154"/>
      <c r="F268" s="154"/>
      <c r="G268" s="154"/>
      <c r="H268" s="154"/>
      <c r="I268" s="154"/>
      <c r="J268" s="154"/>
      <c r="K268" s="154"/>
      <c r="L268" s="154"/>
      <c r="M268" s="154"/>
      <c r="N268" s="154"/>
    </row>
    <row r="269" spans="5:14" ht="19.5" customHeight="1"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</row>
    <row r="270" spans="5:14" ht="19.5" customHeight="1">
      <c r="E270" s="154"/>
      <c r="F270" s="154"/>
      <c r="G270" s="154"/>
      <c r="H270" s="154"/>
      <c r="I270" s="154"/>
      <c r="J270" s="154"/>
      <c r="K270" s="154"/>
      <c r="L270" s="154"/>
      <c r="M270" s="154"/>
      <c r="N270" s="154"/>
    </row>
    <row r="271" spans="5:14" ht="19.5" customHeight="1">
      <c r="E271" s="154"/>
      <c r="F271" s="154"/>
      <c r="G271" s="154"/>
      <c r="H271" s="154"/>
      <c r="I271" s="154"/>
      <c r="J271" s="154"/>
      <c r="K271" s="154"/>
      <c r="L271" s="154"/>
      <c r="M271" s="154"/>
      <c r="N271" s="154"/>
    </row>
    <row r="272" spans="5:14" ht="19.5" customHeight="1">
      <c r="E272" s="154"/>
      <c r="F272" s="154"/>
      <c r="G272" s="154"/>
      <c r="H272" s="154"/>
      <c r="I272" s="154"/>
      <c r="J272" s="154"/>
      <c r="K272" s="154"/>
      <c r="L272" s="154"/>
      <c r="M272" s="154"/>
      <c r="N272" s="154"/>
    </row>
    <row r="273" spans="5:14" ht="19.5" customHeight="1"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</row>
    <row r="274" spans="5:14" ht="19.5" customHeight="1"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</row>
    <row r="275" spans="5:14" ht="19.5" customHeight="1">
      <c r="E275" s="154"/>
      <c r="F275" s="154"/>
      <c r="G275" s="154"/>
      <c r="H275" s="154"/>
      <c r="I275" s="154"/>
      <c r="J275" s="154"/>
      <c r="K275" s="154"/>
      <c r="L275" s="154"/>
      <c r="M275" s="154"/>
      <c r="N275" s="154"/>
    </row>
    <row r="276" spans="5:14" ht="19.5" customHeight="1">
      <c r="E276" s="154"/>
      <c r="F276" s="154"/>
      <c r="G276" s="154"/>
      <c r="H276" s="154"/>
      <c r="I276" s="154"/>
      <c r="J276" s="154"/>
      <c r="K276" s="154"/>
      <c r="L276" s="154"/>
      <c r="M276" s="154"/>
      <c r="N276" s="154"/>
    </row>
    <row r="277" spans="5:14" ht="19.5" customHeight="1">
      <c r="E277" s="154"/>
      <c r="F277" s="154"/>
      <c r="G277" s="154"/>
      <c r="H277" s="154"/>
      <c r="I277" s="154"/>
      <c r="J277" s="154"/>
      <c r="K277" s="154"/>
      <c r="L277" s="154"/>
      <c r="M277" s="154"/>
      <c r="N277" s="154"/>
    </row>
    <row r="278" spans="5:14" ht="19.5" customHeight="1">
      <c r="E278" s="154"/>
      <c r="F278" s="154"/>
      <c r="G278" s="154"/>
      <c r="H278" s="154"/>
      <c r="I278" s="154"/>
      <c r="J278" s="154"/>
      <c r="K278" s="154"/>
      <c r="L278" s="154"/>
      <c r="M278" s="154"/>
      <c r="N278" s="154"/>
    </row>
    <row r="279" spans="5:14" ht="19.5" customHeight="1">
      <c r="E279" s="154"/>
      <c r="F279" s="154"/>
      <c r="G279" s="154"/>
      <c r="H279" s="154"/>
      <c r="I279" s="154"/>
      <c r="J279" s="154"/>
      <c r="K279" s="154"/>
      <c r="L279" s="154"/>
      <c r="M279" s="154"/>
      <c r="N279" s="154"/>
    </row>
    <row r="280" spans="5:14" ht="19.5" customHeight="1">
      <c r="E280" s="154"/>
      <c r="F280" s="154"/>
      <c r="G280" s="154"/>
      <c r="H280" s="154"/>
      <c r="I280" s="154"/>
      <c r="J280" s="154"/>
      <c r="K280" s="154"/>
      <c r="L280" s="154"/>
      <c r="M280" s="154"/>
      <c r="N280" s="154"/>
    </row>
    <row r="281" spans="5:14" ht="19.5" customHeight="1">
      <c r="E281" s="154"/>
      <c r="F281" s="154"/>
      <c r="G281" s="154"/>
      <c r="H281" s="154"/>
      <c r="I281" s="154"/>
      <c r="J281" s="154"/>
      <c r="K281" s="154"/>
      <c r="L281" s="154"/>
      <c r="M281" s="154"/>
      <c r="N281" s="154"/>
    </row>
    <row r="282" spans="5:14" ht="19.5" customHeight="1">
      <c r="E282" s="154"/>
      <c r="F282" s="154"/>
      <c r="G282" s="154"/>
      <c r="H282" s="154"/>
      <c r="I282" s="154"/>
      <c r="J282" s="154"/>
      <c r="K282" s="154"/>
      <c r="L282" s="154"/>
      <c r="M282" s="154"/>
      <c r="N282" s="154"/>
    </row>
    <row r="283" spans="5:14" ht="19.5" customHeight="1">
      <c r="E283" s="154"/>
      <c r="F283" s="154"/>
      <c r="G283" s="154"/>
      <c r="H283" s="154"/>
      <c r="I283" s="154"/>
      <c r="J283" s="154"/>
      <c r="K283" s="154"/>
      <c r="L283" s="154"/>
      <c r="M283" s="154"/>
      <c r="N283" s="154"/>
    </row>
    <row r="284" spans="5:14" ht="19.5" customHeight="1"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</row>
    <row r="285" spans="5:14" ht="19.5" customHeight="1">
      <c r="E285" s="154"/>
      <c r="F285" s="154"/>
      <c r="G285" s="154"/>
      <c r="H285" s="154"/>
      <c r="I285" s="154"/>
      <c r="J285" s="154"/>
      <c r="K285" s="154"/>
      <c r="L285" s="154"/>
      <c r="M285" s="154"/>
      <c r="N285" s="154"/>
    </row>
    <row r="286" spans="5:14" ht="19.5" customHeight="1">
      <c r="E286" s="154"/>
      <c r="F286" s="154"/>
      <c r="G286" s="154"/>
      <c r="H286" s="154"/>
      <c r="I286" s="154"/>
      <c r="J286" s="154"/>
      <c r="K286" s="154"/>
      <c r="L286" s="154"/>
      <c r="M286" s="154"/>
      <c r="N286" s="154"/>
    </row>
    <row r="287" spans="5:14" ht="19.5" customHeight="1">
      <c r="E287" s="154"/>
      <c r="F287" s="154"/>
      <c r="G287" s="154"/>
      <c r="H287" s="154"/>
      <c r="I287" s="154"/>
      <c r="J287" s="154"/>
      <c r="K287" s="154"/>
      <c r="L287" s="154"/>
      <c r="M287" s="154"/>
      <c r="N287" s="154"/>
    </row>
    <row r="288" spans="5:14" ht="19.5" customHeight="1">
      <c r="E288" s="154"/>
      <c r="F288" s="154"/>
      <c r="G288" s="154"/>
      <c r="H288" s="154"/>
      <c r="I288" s="154"/>
      <c r="J288" s="154"/>
      <c r="K288" s="154"/>
      <c r="L288" s="154"/>
      <c r="M288" s="154"/>
      <c r="N288" s="154"/>
    </row>
    <row r="289" spans="5:14" ht="19.5" customHeight="1"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</row>
    <row r="290" spans="5:14" ht="19.5" customHeight="1">
      <c r="E290" s="154"/>
      <c r="F290" s="154"/>
      <c r="G290" s="154"/>
      <c r="H290" s="154"/>
      <c r="I290" s="154"/>
      <c r="J290" s="154"/>
      <c r="K290" s="154"/>
      <c r="L290" s="154"/>
      <c r="M290" s="154"/>
      <c r="N290" s="154"/>
    </row>
    <row r="291" spans="5:14" ht="19.5" customHeight="1">
      <c r="E291" s="154"/>
      <c r="F291" s="154"/>
      <c r="G291" s="154"/>
      <c r="H291" s="154"/>
      <c r="I291" s="154"/>
      <c r="J291" s="154"/>
      <c r="K291" s="154"/>
      <c r="L291" s="154"/>
      <c r="M291" s="154"/>
      <c r="N291" s="154"/>
    </row>
    <row r="292" spans="5:14" ht="19.5" customHeight="1"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</row>
    <row r="293" spans="5:14" ht="19.5" customHeight="1">
      <c r="E293" s="154"/>
      <c r="F293" s="154"/>
      <c r="G293" s="154"/>
      <c r="H293" s="154"/>
      <c r="I293" s="154"/>
      <c r="J293" s="154"/>
      <c r="K293" s="154"/>
      <c r="L293" s="154"/>
      <c r="M293" s="154"/>
      <c r="N293" s="154"/>
    </row>
    <row r="294" spans="5:14" ht="19.5" customHeight="1">
      <c r="E294" s="154"/>
      <c r="F294" s="154"/>
      <c r="G294" s="154"/>
      <c r="H294" s="154"/>
      <c r="I294" s="154"/>
      <c r="J294" s="154"/>
      <c r="K294" s="154"/>
      <c r="L294" s="154"/>
      <c r="M294" s="154"/>
      <c r="N294" s="154"/>
    </row>
    <row r="295" spans="5:14" ht="19.5" customHeight="1">
      <c r="E295" s="154"/>
      <c r="F295" s="154"/>
      <c r="G295" s="154"/>
      <c r="H295" s="154"/>
      <c r="I295" s="154"/>
      <c r="J295" s="154"/>
      <c r="K295" s="154"/>
      <c r="L295" s="154"/>
      <c r="M295" s="154"/>
      <c r="N295" s="154"/>
    </row>
    <row r="296" spans="5:14" ht="19.5" customHeight="1">
      <c r="E296" s="154"/>
      <c r="F296" s="154"/>
      <c r="G296" s="154"/>
      <c r="H296" s="154"/>
      <c r="I296" s="154"/>
      <c r="J296" s="154"/>
      <c r="K296" s="154"/>
      <c r="L296" s="154"/>
      <c r="M296" s="154"/>
      <c r="N296" s="154"/>
    </row>
    <row r="297" spans="5:14" ht="19.5" customHeight="1">
      <c r="E297" s="154"/>
      <c r="F297" s="154"/>
      <c r="G297" s="154"/>
      <c r="H297" s="154"/>
      <c r="I297" s="154"/>
      <c r="J297" s="154"/>
      <c r="K297" s="154"/>
      <c r="L297" s="154"/>
      <c r="M297" s="154"/>
      <c r="N297" s="154"/>
    </row>
    <row r="298" spans="5:14" ht="19.5" customHeight="1">
      <c r="E298" s="154"/>
      <c r="F298" s="154"/>
      <c r="G298" s="154"/>
      <c r="H298" s="154"/>
      <c r="I298" s="154"/>
      <c r="J298" s="154"/>
      <c r="K298" s="154"/>
      <c r="L298" s="154"/>
      <c r="M298" s="154"/>
      <c r="N298" s="154"/>
    </row>
    <row r="299" spans="5:14" ht="19.5" customHeight="1">
      <c r="E299" s="154"/>
      <c r="F299" s="154"/>
      <c r="G299" s="154"/>
      <c r="H299" s="154"/>
      <c r="I299" s="154"/>
      <c r="J299" s="154"/>
      <c r="K299" s="154"/>
      <c r="L299" s="154"/>
      <c r="M299" s="154"/>
      <c r="N299" s="154"/>
    </row>
    <row r="300" spans="5:14" ht="19.5" customHeight="1">
      <c r="E300" s="154"/>
      <c r="F300" s="154"/>
      <c r="G300" s="154"/>
      <c r="H300" s="154"/>
      <c r="I300" s="154"/>
      <c r="J300" s="154"/>
      <c r="K300" s="154"/>
      <c r="L300" s="154"/>
      <c r="M300" s="154"/>
      <c r="N300" s="154"/>
    </row>
    <row r="301" spans="5:14" ht="19.5" customHeight="1">
      <c r="E301" s="154"/>
      <c r="F301" s="154"/>
      <c r="G301" s="154"/>
      <c r="H301" s="154"/>
      <c r="I301" s="154"/>
      <c r="J301" s="154"/>
      <c r="K301" s="154"/>
      <c r="L301" s="154"/>
      <c r="M301" s="154"/>
      <c r="N301" s="154"/>
    </row>
    <row r="302" spans="5:14" ht="19.5" customHeight="1">
      <c r="E302" s="154"/>
      <c r="F302" s="154"/>
      <c r="G302" s="154"/>
      <c r="H302" s="154"/>
      <c r="I302" s="154"/>
      <c r="J302" s="154"/>
      <c r="K302" s="154"/>
      <c r="L302" s="154"/>
      <c r="M302" s="154"/>
      <c r="N302" s="154"/>
    </row>
    <row r="303" spans="5:14" ht="19.5" customHeight="1">
      <c r="E303" s="154"/>
      <c r="F303" s="154"/>
      <c r="G303" s="154"/>
      <c r="H303" s="154"/>
      <c r="I303" s="154"/>
      <c r="J303" s="154"/>
      <c r="K303" s="154"/>
      <c r="L303" s="154"/>
      <c r="M303" s="154"/>
      <c r="N303" s="154"/>
    </row>
    <row r="304" spans="5:14" ht="19.5" customHeight="1">
      <c r="E304" s="154"/>
      <c r="F304" s="154"/>
      <c r="G304" s="154"/>
      <c r="H304" s="154"/>
      <c r="I304" s="154"/>
      <c r="J304" s="154"/>
      <c r="K304" s="154"/>
      <c r="L304" s="154"/>
      <c r="M304" s="154"/>
      <c r="N304" s="154"/>
    </row>
    <row r="305" spans="5:14" ht="19.5" customHeight="1">
      <c r="E305" s="154"/>
      <c r="F305" s="154"/>
      <c r="G305" s="154"/>
      <c r="H305" s="154"/>
      <c r="I305" s="154"/>
      <c r="J305" s="154"/>
      <c r="K305" s="154"/>
      <c r="L305" s="154"/>
      <c r="M305" s="154"/>
      <c r="N305" s="154"/>
    </row>
    <row r="306" spans="5:14" ht="19.5" customHeight="1">
      <c r="E306" s="154"/>
      <c r="F306" s="154"/>
      <c r="G306" s="154"/>
      <c r="H306" s="154"/>
      <c r="I306" s="154"/>
      <c r="J306" s="154"/>
      <c r="K306" s="154"/>
      <c r="L306" s="154"/>
      <c r="M306" s="154"/>
      <c r="N306" s="154"/>
    </row>
    <row r="307" spans="5:14" ht="19.5" customHeight="1"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</row>
    <row r="308" spans="5:14" ht="19.5" customHeight="1">
      <c r="E308" s="154"/>
      <c r="F308" s="154"/>
      <c r="G308" s="154"/>
      <c r="H308" s="154"/>
      <c r="I308" s="154"/>
      <c r="J308" s="154"/>
      <c r="K308" s="154"/>
      <c r="L308" s="154"/>
      <c r="M308" s="154"/>
      <c r="N308" s="154"/>
    </row>
    <row r="309" spans="5:14" ht="19.5" customHeight="1"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</row>
    <row r="310" spans="5:14" ht="19.5" customHeight="1">
      <c r="E310" s="154"/>
      <c r="F310" s="154"/>
      <c r="G310" s="154"/>
      <c r="H310" s="154"/>
      <c r="I310" s="154"/>
      <c r="J310" s="154"/>
      <c r="K310" s="154"/>
      <c r="L310" s="154"/>
      <c r="M310" s="154"/>
      <c r="N310" s="154"/>
    </row>
    <row r="311" spans="5:14" ht="19.5" customHeight="1">
      <c r="E311" s="154"/>
      <c r="F311" s="154"/>
      <c r="G311" s="154"/>
      <c r="H311" s="154"/>
      <c r="I311" s="154"/>
      <c r="J311" s="154"/>
      <c r="K311" s="154"/>
      <c r="L311" s="154"/>
      <c r="M311" s="154"/>
      <c r="N311" s="154"/>
    </row>
    <row r="312" spans="5:14" ht="19.5" customHeight="1">
      <c r="E312" s="154"/>
      <c r="F312" s="154"/>
      <c r="G312" s="154"/>
      <c r="H312" s="154"/>
      <c r="I312" s="154"/>
      <c r="J312" s="154"/>
      <c r="K312" s="154"/>
      <c r="L312" s="154"/>
      <c r="M312" s="154"/>
      <c r="N312" s="154"/>
    </row>
    <row r="313" spans="5:14" ht="19.5" customHeight="1">
      <c r="E313" s="154"/>
      <c r="F313" s="154"/>
      <c r="G313" s="154"/>
      <c r="H313" s="154"/>
      <c r="I313" s="154"/>
      <c r="J313" s="154"/>
      <c r="K313" s="154"/>
      <c r="L313" s="154"/>
      <c r="M313" s="154"/>
      <c r="N313" s="154"/>
    </row>
    <row r="314" spans="5:14" ht="19.5" customHeight="1">
      <c r="E314" s="154"/>
      <c r="F314" s="154"/>
      <c r="G314" s="154"/>
      <c r="H314" s="154"/>
      <c r="I314" s="154"/>
      <c r="J314" s="154"/>
      <c r="K314" s="154"/>
      <c r="L314" s="154"/>
      <c r="M314" s="154"/>
      <c r="N314" s="154"/>
    </row>
    <row r="315" spans="5:14" ht="19.5" customHeight="1">
      <c r="E315" s="154"/>
      <c r="F315" s="154"/>
      <c r="G315" s="154"/>
      <c r="H315" s="154"/>
      <c r="I315" s="154"/>
      <c r="J315" s="154"/>
      <c r="K315" s="154"/>
      <c r="L315" s="154"/>
      <c r="M315" s="154"/>
      <c r="N315" s="154"/>
    </row>
    <row r="316" spans="5:14" ht="19.5" customHeight="1">
      <c r="E316" s="154"/>
      <c r="F316" s="154"/>
      <c r="G316" s="154"/>
      <c r="H316" s="154"/>
      <c r="I316" s="154"/>
      <c r="J316" s="154"/>
      <c r="K316" s="154"/>
      <c r="L316" s="154"/>
      <c r="M316" s="154"/>
      <c r="N316" s="154"/>
    </row>
    <row r="317" spans="5:14" ht="19.5" customHeight="1">
      <c r="E317" s="154"/>
      <c r="F317" s="154"/>
      <c r="G317" s="154"/>
      <c r="H317" s="154"/>
      <c r="I317" s="154"/>
      <c r="J317" s="154"/>
      <c r="K317" s="154"/>
      <c r="L317" s="154"/>
      <c r="M317" s="154"/>
      <c r="N317" s="154"/>
    </row>
    <row r="318" spans="5:14" ht="19.5" customHeight="1">
      <c r="E318" s="154"/>
      <c r="F318" s="154"/>
      <c r="G318" s="154"/>
      <c r="H318" s="154"/>
      <c r="I318" s="154"/>
      <c r="J318" s="154"/>
      <c r="K318" s="154"/>
      <c r="L318" s="154"/>
      <c r="M318" s="154"/>
      <c r="N318" s="154"/>
    </row>
    <row r="319" spans="5:14" ht="19.5" customHeight="1">
      <c r="E319" s="154"/>
      <c r="F319" s="154"/>
      <c r="G319" s="154"/>
      <c r="H319" s="154"/>
      <c r="I319" s="154"/>
      <c r="J319" s="154"/>
      <c r="K319" s="154"/>
      <c r="L319" s="154"/>
      <c r="M319" s="154"/>
      <c r="N319" s="154"/>
    </row>
    <row r="320" spans="5:14" ht="19.5" customHeight="1">
      <c r="E320" s="154"/>
      <c r="F320" s="154"/>
      <c r="G320" s="154"/>
      <c r="H320" s="154"/>
      <c r="I320" s="154"/>
      <c r="J320" s="154"/>
      <c r="K320" s="154"/>
      <c r="L320" s="154"/>
      <c r="M320" s="154"/>
      <c r="N320" s="154"/>
    </row>
    <row r="321" spans="5:14" ht="19.5" customHeight="1">
      <c r="E321" s="154"/>
      <c r="F321" s="154"/>
      <c r="G321" s="154"/>
      <c r="H321" s="154"/>
      <c r="I321" s="154"/>
      <c r="J321" s="154"/>
      <c r="K321" s="154"/>
      <c r="L321" s="154"/>
      <c r="M321" s="154"/>
      <c r="N321" s="154"/>
    </row>
    <row r="322" spans="5:14" ht="19.5" customHeight="1"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</row>
    <row r="323" spans="5:14" ht="19.5" customHeight="1">
      <c r="E323" s="154"/>
      <c r="F323" s="154"/>
      <c r="G323" s="154"/>
      <c r="H323" s="154"/>
      <c r="I323" s="154"/>
      <c r="J323" s="154"/>
      <c r="K323" s="154"/>
      <c r="L323" s="154"/>
      <c r="M323" s="154"/>
      <c r="N323" s="154"/>
    </row>
    <row r="324" spans="5:14" ht="19.5" customHeight="1">
      <c r="E324" s="154"/>
      <c r="F324" s="154"/>
      <c r="G324" s="154"/>
      <c r="H324" s="154"/>
      <c r="I324" s="154"/>
      <c r="J324" s="154"/>
      <c r="K324" s="154"/>
      <c r="L324" s="154"/>
      <c r="M324" s="154"/>
      <c r="N324" s="154"/>
    </row>
    <row r="325" spans="5:14" ht="19.5" customHeight="1">
      <c r="E325" s="154"/>
      <c r="F325" s="154"/>
      <c r="G325" s="154"/>
      <c r="H325" s="154"/>
      <c r="I325" s="154"/>
      <c r="J325" s="154"/>
      <c r="K325" s="154"/>
      <c r="L325" s="154"/>
      <c r="M325" s="154"/>
      <c r="N325" s="154"/>
    </row>
    <row r="326" spans="5:14" ht="19.5" customHeight="1">
      <c r="E326" s="154"/>
      <c r="F326" s="154"/>
      <c r="G326" s="154"/>
      <c r="H326" s="154"/>
      <c r="I326" s="154"/>
      <c r="J326" s="154"/>
      <c r="K326" s="154"/>
      <c r="L326" s="154"/>
      <c r="M326" s="154"/>
      <c r="N326" s="154"/>
    </row>
    <row r="327" spans="5:14" ht="19.5" customHeight="1">
      <c r="E327" s="154"/>
      <c r="F327" s="154"/>
      <c r="G327" s="154"/>
      <c r="H327" s="154"/>
      <c r="I327" s="154"/>
      <c r="J327" s="154"/>
      <c r="K327" s="154"/>
      <c r="L327" s="154"/>
      <c r="M327" s="154"/>
      <c r="N327" s="154"/>
    </row>
    <row r="328" spans="5:14" ht="19.5" customHeight="1">
      <c r="E328" s="154"/>
      <c r="F328" s="154"/>
      <c r="G328" s="154"/>
      <c r="H328" s="154"/>
      <c r="I328" s="154"/>
      <c r="J328" s="154"/>
      <c r="K328" s="154"/>
      <c r="L328" s="154"/>
      <c r="M328" s="154"/>
      <c r="N328" s="154"/>
    </row>
    <row r="329" spans="5:14" ht="19.5" customHeight="1"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</row>
    <row r="330" spans="5:14" ht="19.5" customHeight="1">
      <c r="E330" s="154"/>
      <c r="F330" s="154"/>
      <c r="G330" s="154"/>
      <c r="H330" s="154"/>
      <c r="I330" s="154"/>
      <c r="J330" s="154"/>
      <c r="K330" s="154"/>
      <c r="L330" s="154"/>
      <c r="M330" s="154"/>
      <c r="N330" s="154"/>
    </row>
    <row r="331" spans="5:14" ht="19.5" customHeight="1">
      <c r="E331" s="154"/>
      <c r="F331" s="154"/>
      <c r="G331" s="154"/>
      <c r="H331" s="154"/>
      <c r="I331" s="154"/>
      <c r="J331" s="154"/>
      <c r="K331" s="154"/>
      <c r="L331" s="154"/>
      <c r="M331" s="154"/>
      <c r="N331" s="154"/>
    </row>
    <row r="332" spans="5:14" ht="19.5" customHeight="1">
      <c r="E332" s="154"/>
      <c r="F332" s="154"/>
      <c r="G332" s="154"/>
      <c r="H332" s="154"/>
      <c r="I332" s="154"/>
      <c r="J332" s="154"/>
      <c r="K332" s="154"/>
      <c r="L332" s="154"/>
      <c r="M332" s="154"/>
      <c r="N332" s="154"/>
    </row>
    <row r="333" spans="5:14" ht="19.5" customHeight="1">
      <c r="E333" s="154"/>
      <c r="F333" s="154"/>
      <c r="G333" s="154"/>
      <c r="H333" s="154"/>
      <c r="I333" s="154"/>
      <c r="J333" s="154"/>
      <c r="K333" s="154"/>
      <c r="L333" s="154"/>
      <c r="M333" s="154"/>
      <c r="N333" s="154"/>
    </row>
    <row r="334" spans="5:14" ht="19.5" customHeight="1">
      <c r="E334" s="154"/>
      <c r="F334" s="154"/>
      <c r="G334" s="154"/>
      <c r="H334" s="154"/>
      <c r="I334" s="154"/>
      <c r="J334" s="154"/>
      <c r="K334" s="154"/>
      <c r="L334" s="154"/>
      <c r="M334" s="154"/>
      <c r="N334" s="154"/>
    </row>
    <row r="335" spans="5:14" ht="19.5" customHeight="1">
      <c r="E335" s="154"/>
      <c r="F335" s="154"/>
      <c r="G335" s="154"/>
      <c r="H335" s="154"/>
      <c r="I335" s="154"/>
      <c r="J335" s="154"/>
      <c r="K335" s="154"/>
      <c r="L335" s="154"/>
      <c r="M335" s="154"/>
      <c r="N335" s="154"/>
    </row>
    <row r="336" spans="5:14" ht="19.5" customHeight="1">
      <c r="E336" s="154"/>
      <c r="F336" s="154"/>
      <c r="G336" s="154"/>
      <c r="H336" s="154"/>
      <c r="I336" s="154"/>
      <c r="J336" s="154"/>
      <c r="K336" s="154"/>
      <c r="L336" s="154"/>
      <c r="M336" s="154"/>
      <c r="N336" s="154"/>
    </row>
    <row r="337" spans="5:14" ht="19.5" customHeight="1">
      <c r="E337" s="154"/>
      <c r="F337" s="154"/>
      <c r="G337" s="154"/>
      <c r="H337" s="154"/>
      <c r="I337" s="154"/>
      <c r="J337" s="154"/>
      <c r="K337" s="154"/>
      <c r="L337" s="154"/>
      <c r="M337" s="154"/>
      <c r="N337" s="154"/>
    </row>
    <row r="338" spans="5:14" ht="19.5" customHeight="1">
      <c r="E338" s="154"/>
      <c r="F338" s="154"/>
      <c r="G338" s="154"/>
      <c r="H338" s="154"/>
      <c r="I338" s="154"/>
      <c r="J338" s="154"/>
      <c r="K338" s="154"/>
      <c r="L338" s="154"/>
      <c r="M338" s="154"/>
      <c r="N338" s="154"/>
    </row>
    <row r="339" spans="5:14" ht="19.5" customHeight="1">
      <c r="E339" s="154"/>
      <c r="F339" s="154"/>
      <c r="G339" s="154"/>
      <c r="H339" s="154"/>
      <c r="I339" s="154"/>
      <c r="J339" s="154"/>
      <c r="K339" s="154"/>
      <c r="L339" s="154"/>
      <c r="M339" s="154"/>
      <c r="N339" s="154"/>
    </row>
    <row r="340" spans="5:14" ht="19.5" customHeight="1">
      <c r="E340" s="154"/>
      <c r="F340" s="154"/>
      <c r="G340" s="154"/>
      <c r="H340" s="154"/>
      <c r="I340" s="154"/>
      <c r="J340" s="154"/>
      <c r="K340" s="154"/>
      <c r="L340" s="154"/>
      <c r="M340" s="154"/>
      <c r="N340" s="154"/>
    </row>
    <row r="341" spans="5:14" ht="19.5" customHeight="1">
      <c r="E341" s="154"/>
      <c r="F341" s="154"/>
      <c r="G341" s="154"/>
      <c r="H341" s="154"/>
      <c r="I341" s="154"/>
      <c r="J341" s="154"/>
      <c r="K341" s="154"/>
      <c r="L341" s="154"/>
      <c r="M341" s="154"/>
      <c r="N341" s="154"/>
    </row>
    <row r="342" spans="5:14" ht="19.5" customHeight="1">
      <c r="E342" s="154"/>
      <c r="F342" s="154"/>
      <c r="G342" s="154"/>
      <c r="H342" s="154"/>
      <c r="I342" s="154"/>
      <c r="J342" s="154"/>
      <c r="K342" s="154"/>
      <c r="L342" s="154"/>
      <c r="M342" s="154"/>
      <c r="N342" s="154"/>
    </row>
    <row r="343" spans="5:14" ht="19.5" customHeight="1">
      <c r="E343" s="154"/>
      <c r="F343" s="154"/>
      <c r="G343" s="154"/>
      <c r="H343" s="154"/>
      <c r="I343" s="154"/>
      <c r="J343" s="154"/>
      <c r="K343" s="154"/>
      <c r="L343" s="154"/>
      <c r="M343" s="154"/>
      <c r="N343" s="154"/>
    </row>
    <row r="344" spans="5:14" ht="19.5" customHeight="1">
      <c r="E344" s="154"/>
      <c r="F344" s="154"/>
      <c r="G344" s="154"/>
      <c r="H344" s="154"/>
      <c r="I344" s="154"/>
      <c r="J344" s="154"/>
      <c r="K344" s="154"/>
      <c r="L344" s="154"/>
      <c r="M344" s="154"/>
      <c r="N344" s="154"/>
    </row>
    <row r="345" spans="5:14" ht="19.5" customHeight="1">
      <c r="E345" s="154"/>
      <c r="F345" s="154"/>
      <c r="G345" s="154"/>
      <c r="H345" s="154"/>
      <c r="I345" s="154"/>
      <c r="J345" s="154"/>
      <c r="K345" s="154"/>
      <c r="L345" s="154"/>
      <c r="M345" s="154"/>
      <c r="N345" s="154"/>
    </row>
    <row r="346" spans="5:14" ht="19.5" customHeight="1">
      <c r="E346" s="154"/>
      <c r="F346" s="154"/>
      <c r="G346" s="154"/>
      <c r="H346" s="154"/>
      <c r="I346" s="154"/>
      <c r="J346" s="154"/>
      <c r="K346" s="154"/>
      <c r="L346" s="154"/>
      <c r="M346" s="154"/>
      <c r="N346" s="154"/>
    </row>
    <row r="347" spans="5:14" ht="19.5" customHeight="1">
      <c r="E347" s="154"/>
      <c r="F347" s="154"/>
      <c r="G347" s="154"/>
      <c r="H347" s="154"/>
      <c r="I347" s="154"/>
      <c r="J347" s="154"/>
      <c r="K347" s="154"/>
      <c r="L347" s="154"/>
      <c r="M347" s="154"/>
      <c r="N347" s="154"/>
    </row>
    <row r="348" spans="5:14" ht="19.5" customHeight="1">
      <c r="E348" s="154"/>
      <c r="F348" s="154"/>
      <c r="G348" s="154"/>
      <c r="H348" s="154"/>
      <c r="I348" s="154"/>
      <c r="J348" s="154"/>
      <c r="K348" s="154"/>
      <c r="L348" s="154"/>
      <c r="M348" s="154"/>
      <c r="N348" s="154"/>
    </row>
    <row r="349" spans="5:14" ht="19.5" customHeight="1">
      <c r="E349" s="154"/>
      <c r="F349" s="154"/>
      <c r="G349" s="154"/>
      <c r="H349" s="154"/>
      <c r="I349" s="154"/>
      <c r="J349" s="154"/>
      <c r="K349" s="154"/>
      <c r="L349" s="154"/>
      <c r="M349" s="154"/>
      <c r="N349" s="154"/>
    </row>
    <row r="350" spans="5:14" ht="19.5" customHeight="1">
      <c r="E350" s="154"/>
      <c r="F350" s="154"/>
      <c r="G350" s="154"/>
      <c r="H350" s="154"/>
      <c r="I350" s="154"/>
      <c r="J350" s="154"/>
      <c r="K350" s="154"/>
      <c r="L350" s="154"/>
      <c r="M350" s="154"/>
      <c r="N350" s="154"/>
    </row>
    <row r="351" spans="5:14" ht="19.5" customHeight="1">
      <c r="E351" s="154"/>
      <c r="F351" s="154"/>
      <c r="G351" s="154"/>
      <c r="H351" s="154"/>
      <c r="I351" s="154"/>
      <c r="J351" s="154"/>
      <c r="K351" s="154"/>
      <c r="L351" s="154"/>
      <c r="M351" s="154"/>
      <c r="N351" s="154"/>
    </row>
    <row r="352" spans="5:14" ht="19.5" customHeight="1">
      <c r="E352" s="154"/>
      <c r="F352" s="154"/>
      <c r="G352" s="154"/>
      <c r="H352" s="154"/>
      <c r="I352" s="154"/>
      <c r="J352" s="154"/>
      <c r="K352" s="154"/>
      <c r="L352" s="154"/>
      <c r="M352" s="154"/>
      <c r="N352" s="154"/>
    </row>
    <row r="353" spans="5:14" ht="19.5" customHeight="1">
      <c r="E353" s="154"/>
      <c r="F353" s="154"/>
      <c r="G353" s="154"/>
      <c r="H353" s="154"/>
      <c r="I353" s="154"/>
      <c r="J353" s="154"/>
      <c r="K353" s="154"/>
      <c r="L353" s="154"/>
      <c r="M353" s="154"/>
      <c r="N353" s="154"/>
    </row>
    <row r="354" spans="5:14" ht="19.5" customHeight="1">
      <c r="E354" s="154"/>
      <c r="F354" s="154"/>
      <c r="G354" s="154"/>
      <c r="H354" s="154"/>
      <c r="I354" s="154"/>
      <c r="J354" s="154"/>
      <c r="K354" s="154"/>
      <c r="L354" s="154"/>
      <c r="M354" s="154"/>
      <c r="N354" s="154"/>
    </row>
    <row r="355" spans="5:14" ht="19.5" customHeight="1">
      <c r="E355" s="154"/>
      <c r="F355" s="154"/>
      <c r="G355" s="154"/>
      <c r="H355" s="154"/>
      <c r="I355" s="154"/>
      <c r="J355" s="154"/>
      <c r="K355" s="154"/>
      <c r="L355" s="154"/>
      <c r="M355" s="154"/>
      <c r="N355" s="154"/>
    </row>
    <row r="356" spans="5:14" ht="19.5" customHeight="1"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</row>
    <row r="357" spans="5:14" ht="19.5" customHeight="1"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</row>
    <row r="358" spans="5:14" ht="19.5" customHeight="1">
      <c r="E358" s="154"/>
      <c r="F358" s="154"/>
      <c r="G358" s="154"/>
      <c r="H358" s="154"/>
      <c r="I358" s="154"/>
      <c r="J358" s="154"/>
      <c r="K358" s="154"/>
      <c r="L358" s="154"/>
      <c r="M358" s="154"/>
      <c r="N358" s="154"/>
    </row>
    <row r="359" spans="5:14" ht="19.5" customHeight="1">
      <c r="E359" s="154"/>
      <c r="F359" s="154"/>
      <c r="G359" s="154"/>
      <c r="H359" s="154"/>
      <c r="I359" s="154"/>
      <c r="J359" s="154"/>
      <c r="K359" s="154"/>
      <c r="L359" s="154"/>
      <c r="M359" s="154"/>
      <c r="N359" s="154"/>
    </row>
    <row r="360" spans="5:14" ht="19.5" customHeight="1"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</row>
    <row r="361" spans="5:14" ht="19.5" customHeight="1">
      <c r="E361" s="154"/>
      <c r="F361" s="154"/>
      <c r="G361" s="154"/>
      <c r="H361" s="154"/>
      <c r="I361" s="154"/>
      <c r="J361" s="154"/>
      <c r="K361" s="154"/>
      <c r="L361" s="154"/>
      <c r="M361" s="154"/>
      <c r="N361" s="154"/>
    </row>
    <row r="362" spans="5:14" ht="19.5" customHeight="1">
      <c r="E362" s="154"/>
      <c r="F362" s="154"/>
      <c r="G362" s="154"/>
      <c r="H362" s="154"/>
      <c r="I362" s="154"/>
      <c r="J362" s="154"/>
      <c r="K362" s="154"/>
      <c r="L362" s="154"/>
      <c r="M362" s="154"/>
      <c r="N362" s="154"/>
    </row>
    <row r="363" spans="5:14" ht="19.5" customHeight="1">
      <c r="E363" s="154"/>
      <c r="F363" s="154"/>
      <c r="G363" s="154"/>
      <c r="H363" s="154"/>
      <c r="I363" s="154"/>
      <c r="J363" s="154"/>
      <c r="K363" s="154"/>
      <c r="L363" s="154"/>
      <c r="M363" s="154"/>
      <c r="N363" s="154"/>
    </row>
    <row r="364" spans="5:14" ht="19.5" customHeight="1"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</row>
    <row r="365" spans="5:14" ht="19.5" customHeight="1">
      <c r="E365" s="154"/>
      <c r="F365" s="154"/>
      <c r="G365" s="154"/>
      <c r="H365" s="154"/>
      <c r="I365" s="154"/>
      <c r="J365" s="154"/>
      <c r="K365" s="154"/>
      <c r="L365" s="154"/>
      <c r="M365" s="154"/>
      <c r="N365" s="154"/>
    </row>
    <row r="366" spans="5:14" ht="19.5" customHeight="1">
      <c r="E366" s="154"/>
      <c r="F366" s="154"/>
      <c r="G366" s="154"/>
      <c r="H366" s="154"/>
      <c r="I366" s="154"/>
      <c r="J366" s="154"/>
      <c r="K366" s="154"/>
      <c r="L366" s="154"/>
      <c r="M366" s="154"/>
      <c r="N366" s="154"/>
    </row>
    <row r="367" spans="5:14" ht="19.5" customHeight="1"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</row>
    <row r="368" spans="5:14" ht="19.5" customHeight="1"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</row>
    <row r="369" spans="5:14" ht="19.5" customHeight="1">
      <c r="E369" s="154"/>
      <c r="F369" s="154"/>
      <c r="G369" s="154"/>
      <c r="H369" s="154"/>
      <c r="I369" s="154"/>
      <c r="J369" s="154"/>
      <c r="K369" s="154"/>
      <c r="L369" s="154"/>
      <c r="M369" s="154"/>
      <c r="N369" s="154"/>
    </row>
    <row r="370" spans="5:14" ht="19.5" customHeight="1">
      <c r="E370" s="154"/>
      <c r="F370" s="154"/>
      <c r="G370" s="154"/>
      <c r="H370" s="154"/>
      <c r="I370" s="154"/>
      <c r="J370" s="154"/>
      <c r="K370" s="154"/>
      <c r="L370" s="154"/>
      <c r="M370" s="154"/>
      <c r="N370" s="154"/>
    </row>
    <row r="371" spans="5:14" ht="19.5" customHeight="1"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</row>
    <row r="372" spans="5:14" ht="19.5" customHeight="1"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</row>
    <row r="373" spans="5:14" ht="19.5" customHeight="1"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</row>
    <row r="374" spans="5:14" ht="19.5" customHeight="1">
      <c r="E374" s="154"/>
      <c r="F374" s="154"/>
      <c r="G374" s="154"/>
      <c r="H374" s="154"/>
      <c r="I374" s="154"/>
      <c r="J374" s="154"/>
      <c r="K374" s="154"/>
      <c r="L374" s="154"/>
      <c r="M374" s="154"/>
      <c r="N374" s="154"/>
    </row>
    <row r="375" spans="5:14" ht="19.5" customHeight="1">
      <c r="E375" s="154"/>
      <c r="F375" s="154"/>
      <c r="G375" s="154"/>
      <c r="H375" s="154"/>
      <c r="I375" s="154"/>
      <c r="J375" s="154"/>
      <c r="K375" s="154"/>
      <c r="L375" s="154"/>
      <c r="M375" s="154"/>
      <c r="N375" s="154"/>
    </row>
    <row r="376" spans="5:14" ht="19.5" customHeight="1">
      <c r="E376" s="154"/>
      <c r="F376" s="154"/>
      <c r="G376" s="154"/>
      <c r="H376" s="154"/>
      <c r="I376" s="154"/>
      <c r="J376" s="154"/>
      <c r="K376" s="154"/>
      <c r="L376" s="154"/>
      <c r="M376" s="154"/>
      <c r="N376" s="154"/>
    </row>
    <row r="377" spans="5:14" ht="19.5" customHeight="1">
      <c r="E377" s="154"/>
      <c r="F377" s="154"/>
      <c r="G377" s="154"/>
      <c r="H377" s="154"/>
      <c r="I377" s="154"/>
      <c r="J377" s="154"/>
      <c r="K377" s="154"/>
      <c r="L377" s="154"/>
      <c r="M377" s="154"/>
      <c r="N377" s="154"/>
    </row>
    <row r="378" spans="5:14" ht="19.5" customHeight="1">
      <c r="E378" s="154"/>
      <c r="F378" s="154"/>
      <c r="G378" s="154"/>
      <c r="H378" s="154"/>
      <c r="I378" s="154"/>
      <c r="J378" s="154"/>
      <c r="K378" s="154"/>
      <c r="L378" s="154"/>
      <c r="M378" s="154"/>
      <c r="N378" s="154"/>
    </row>
    <row r="379" spans="5:14" ht="19.5" customHeight="1">
      <c r="E379" s="154"/>
      <c r="F379" s="154"/>
      <c r="G379" s="154"/>
      <c r="H379" s="154"/>
      <c r="I379" s="154"/>
      <c r="J379" s="154"/>
      <c r="K379" s="154"/>
      <c r="L379" s="154"/>
      <c r="M379" s="154"/>
      <c r="N379" s="154"/>
    </row>
    <row r="380" spans="5:14" ht="19.5" customHeight="1">
      <c r="E380" s="154"/>
      <c r="F380" s="154"/>
      <c r="G380" s="154"/>
      <c r="H380" s="154"/>
      <c r="I380" s="154"/>
      <c r="J380" s="154"/>
      <c r="K380" s="154"/>
      <c r="L380" s="154"/>
      <c r="M380" s="154"/>
      <c r="N380" s="154"/>
    </row>
    <row r="381" spans="5:14" ht="19.5" customHeight="1">
      <c r="E381" s="154"/>
      <c r="F381" s="154"/>
      <c r="G381" s="154"/>
      <c r="H381" s="154"/>
      <c r="I381" s="154"/>
      <c r="J381" s="154"/>
      <c r="K381" s="154"/>
      <c r="L381" s="154"/>
      <c r="M381" s="154"/>
      <c r="N381" s="154"/>
    </row>
    <row r="382" spans="5:14" ht="19.5" customHeight="1">
      <c r="E382" s="154"/>
      <c r="F382" s="154"/>
      <c r="G382" s="154"/>
      <c r="H382" s="154"/>
      <c r="I382" s="154"/>
      <c r="J382" s="154"/>
      <c r="K382" s="154"/>
      <c r="L382" s="154"/>
      <c r="M382" s="154"/>
      <c r="N382" s="154"/>
    </row>
    <row r="383" spans="5:14" ht="19.5" customHeight="1">
      <c r="E383" s="154"/>
      <c r="F383" s="154"/>
      <c r="G383" s="154"/>
      <c r="H383" s="154"/>
      <c r="I383" s="154"/>
      <c r="J383" s="154"/>
      <c r="K383" s="154"/>
      <c r="L383" s="154"/>
      <c r="M383" s="154"/>
      <c r="N383" s="154"/>
    </row>
    <row r="384" spans="5:14" ht="19.5" customHeight="1"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</row>
    <row r="385" spans="5:14" ht="19.5" customHeight="1"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</row>
    <row r="386" spans="5:14" ht="19.5" customHeight="1">
      <c r="E386" s="154"/>
      <c r="F386" s="154"/>
      <c r="G386" s="154"/>
      <c r="H386" s="154"/>
      <c r="I386" s="154"/>
      <c r="J386" s="154"/>
      <c r="K386" s="154"/>
      <c r="L386" s="154"/>
      <c r="M386" s="154"/>
      <c r="N386" s="154"/>
    </row>
    <row r="387" spans="5:14" ht="19.5" customHeight="1">
      <c r="E387" s="154"/>
      <c r="F387" s="154"/>
      <c r="G387" s="154"/>
      <c r="H387" s="154"/>
      <c r="I387" s="154"/>
      <c r="J387" s="154"/>
      <c r="K387" s="154"/>
      <c r="L387" s="154"/>
      <c r="M387" s="154"/>
      <c r="N387" s="154"/>
    </row>
    <row r="388" spans="5:14" ht="19.5" customHeight="1">
      <c r="E388" s="154"/>
      <c r="F388" s="154"/>
      <c r="G388" s="154"/>
      <c r="H388" s="154"/>
      <c r="I388" s="154"/>
      <c r="J388" s="154"/>
      <c r="K388" s="154"/>
      <c r="L388" s="154"/>
      <c r="M388" s="154"/>
      <c r="N388" s="154"/>
    </row>
    <row r="389" spans="5:14" ht="19.5" customHeight="1">
      <c r="E389" s="154"/>
      <c r="F389" s="154"/>
      <c r="G389" s="154"/>
      <c r="H389" s="154"/>
      <c r="I389" s="154"/>
      <c r="J389" s="154"/>
      <c r="K389" s="154"/>
      <c r="L389" s="154"/>
      <c r="M389" s="154"/>
      <c r="N389" s="154"/>
    </row>
    <row r="390" spans="5:14" ht="19.5" customHeight="1">
      <c r="E390" s="154"/>
      <c r="F390" s="154"/>
      <c r="G390" s="154"/>
      <c r="H390" s="154"/>
      <c r="I390" s="154"/>
      <c r="J390" s="154"/>
      <c r="K390" s="154"/>
      <c r="L390" s="154"/>
      <c r="M390" s="154"/>
      <c r="N390" s="154"/>
    </row>
    <row r="391" spans="5:14" ht="19.5" customHeight="1">
      <c r="E391" s="154"/>
      <c r="F391" s="154"/>
      <c r="G391" s="154"/>
      <c r="H391" s="154"/>
      <c r="I391" s="154"/>
      <c r="J391" s="154"/>
      <c r="K391" s="154"/>
      <c r="L391" s="154"/>
      <c r="M391" s="154"/>
      <c r="N391" s="154"/>
    </row>
    <row r="392" spans="5:14" ht="19.5" customHeight="1">
      <c r="E392" s="154"/>
      <c r="F392" s="154"/>
      <c r="G392" s="154"/>
      <c r="H392" s="154"/>
      <c r="I392" s="154"/>
      <c r="J392" s="154"/>
      <c r="K392" s="154"/>
      <c r="L392" s="154"/>
      <c r="M392" s="154"/>
      <c r="N392" s="154"/>
    </row>
    <row r="393" spans="5:14" ht="19.5" customHeight="1">
      <c r="E393" s="154"/>
      <c r="F393" s="154"/>
      <c r="G393" s="154"/>
      <c r="H393" s="154"/>
      <c r="I393" s="154"/>
      <c r="J393" s="154"/>
      <c r="K393" s="154"/>
      <c r="L393" s="154"/>
      <c r="M393" s="154"/>
      <c r="N393" s="154"/>
    </row>
    <row r="394" spans="5:14" ht="19.5" customHeight="1"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</row>
    <row r="395" spans="5:14" ht="19.5" customHeight="1">
      <c r="E395" s="154"/>
      <c r="F395" s="154"/>
      <c r="G395" s="154"/>
      <c r="H395" s="154"/>
      <c r="I395" s="154"/>
      <c r="J395" s="154"/>
      <c r="K395" s="154"/>
      <c r="L395" s="154"/>
      <c r="M395" s="154"/>
      <c r="N395" s="154"/>
    </row>
    <row r="396" spans="5:14" ht="19.5" customHeight="1">
      <c r="E396" s="154"/>
      <c r="F396" s="154"/>
      <c r="G396" s="154"/>
      <c r="H396" s="154"/>
      <c r="I396" s="154"/>
      <c r="J396" s="154"/>
      <c r="K396" s="154"/>
      <c r="L396" s="154"/>
      <c r="M396" s="154"/>
      <c r="N396" s="154"/>
    </row>
    <row r="397" spans="5:14" ht="19.5" customHeight="1">
      <c r="E397" s="154"/>
      <c r="F397" s="154"/>
      <c r="G397" s="154"/>
      <c r="H397" s="154"/>
      <c r="I397" s="154"/>
      <c r="J397" s="154"/>
      <c r="K397" s="154"/>
      <c r="L397" s="154"/>
      <c r="M397" s="154"/>
      <c r="N397" s="154"/>
    </row>
    <row r="398" spans="5:14" ht="19.5" customHeight="1"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</row>
    <row r="399" spans="5:14" ht="19.5" customHeight="1">
      <c r="E399" s="154"/>
      <c r="F399" s="154"/>
      <c r="G399" s="154"/>
      <c r="H399" s="154"/>
      <c r="I399" s="154"/>
      <c r="J399" s="154"/>
      <c r="K399" s="154"/>
      <c r="L399" s="154"/>
      <c r="M399" s="154"/>
      <c r="N399" s="154"/>
    </row>
    <row r="400" spans="5:14" ht="19.5" customHeight="1">
      <c r="E400" s="154"/>
      <c r="F400" s="154"/>
      <c r="G400" s="154"/>
      <c r="H400" s="154"/>
      <c r="I400" s="154"/>
      <c r="J400" s="154"/>
      <c r="K400" s="154"/>
      <c r="L400" s="154"/>
      <c r="M400" s="154"/>
      <c r="N400" s="154"/>
    </row>
    <row r="401" spans="5:14" ht="19.5" customHeight="1"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</row>
    <row r="402" spans="5:14" ht="19.5" customHeight="1">
      <c r="E402" s="154"/>
      <c r="F402" s="154"/>
      <c r="G402" s="154"/>
      <c r="H402" s="154"/>
      <c r="I402" s="154"/>
      <c r="J402" s="154"/>
      <c r="K402" s="154"/>
      <c r="L402" s="154"/>
      <c r="M402" s="154"/>
      <c r="N402" s="154"/>
    </row>
    <row r="403" spans="5:14" ht="19.5" customHeight="1">
      <c r="E403" s="154"/>
      <c r="F403" s="154"/>
      <c r="G403" s="154"/>
      <c r="H403" s="154"/>
      <c r="I403" s="154"/>
      <c r="J403" s="154"/>
      <c r="K403" s="154"/>
      <c r="L403" s="154"/>
      <c r="M403" s="154"/>
      <c r="N403" s="154"/>
    </row>
    <row r="404" spans="5:14" ht="19.5" customHeight="1">
      <c r="E404" s="154"/>
      <c r="F404" s="154"/>
      <c r="G404" s="154"/>
      <c r="H404" s="154"/>
      <c r="I404" s="154"/>
      <c r="J404" s="154"/>
      <c r="K404" s="154"/>
      <c r="L404" s="154"/>
      <c r="M404" s="154"/>
      <c r="N404" s="154"/>
    </row>
    <row r="405" spans="5:14" ht="19.5" customHeight="1">
      <c r="E405" s="154"/>
      <c r="F405" s="154"/>
      <c r="G405" s="154"/>
      <c r="H405" s="154"/>
      <c r="I405" s="154"/>
      <c r="J405" s="154"/>
      <c r="K405" s="154"/>
      <c r="L405" s="154"/>
      <c r="M405" s="154"/>
      <c r="N405" s="154"/>
    </row>
    <row r="406" spans="5:14" ht="19.5" customHeight="1">
      <c r="E406" s="154"/>
      <c r="F406" s="154"/>
      <c r="G406" s="154"/>
      <c r="H406" s="154"/>
      <c r="I406" s="154"/>
      <c r="J406" s="154"/>
      <c r="K406" s="154"/>
      <c r="L406" s="154"/>
      <c r="M406" s="154"/>
      <c r="N406" s="154"/>
    </row>
    <row r="407" spans="5:14" ht="19.5" customHeight="1"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</row>
    <row r="408" spans="5:14" ht="19.5" customHeight="1"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</row>
    <row r="409" spans="5:14" ht="19.5" customHeight="1">
      <c r="E409" s="154"/>
      <c r="F409" s="154"/>
      <c r="G409" s="154"/>
      <c r="H409" s="154"/>
      <c r="I409" s="154"/>
      <c r="J409" s="154"/>
      <c r="K409" s="154"/>
      <c r="L409" s="154"/>
      <c r="M409" s="154"/>
      <c r="N409" s="154"/>
    </row>
    <row r="410" spans="5:14" ht="19.5" customHeight="1">
      <c r="E410" s="154"/>
      <c r="F410" s="154"/>
      <c r="G410" s="154"/>
      <c r="H410" s="154"/>
      <c r="I410" s="154"/>
      <c r="J410" s="154"/>
      <c r="K410" s="154"/>
      <c r="L410" s="154"/>
      <c r="M410" s="154"/>
      <c r="N410" s="154"/>
    </row>
    <row r="411" spans="5:14" ht="19.5" customHeight="1">
      <c r="E411" s="154"/>
      <c r="F411" s="154"/>
      <c r="G411" s="154"/>
      <c r="H411" s="154"/>
      <c r="I411" s="154"/>
      <c r="J411" s="154"/>
      <c r="K411" s="154"/>
      <c r="L411" s="154"/>
      <c r="M411" s="154"/>
      <c r="N411" s="154"/>
    </row>
    <row r="412" spans="5:14" ht="19.5" customHeight="1">
      <c r="E412" s="154"/>
      <c r="F412" s="154"/>
      <c r="G412" s="154"/>
      <c r="H412" s="154"/>
      <c r="I412" s="154"/>
      <c r="J412" s="154"/>
      <c r="K412" s="154"/>
      <c r="L412" s="154"/>
      <c r="M412" s="154"/>
      <c r="N412" s="154"/>
    </row>
    <row r="413" spans="5:14" ht="19.5" customHeight="1">
      <c r="E413" s="154"/>
      <c r="F413" s="154"/>
      <c r="G413" s="154"/>
      <c r="H413" s="154"/>
      <c r="I413" s="154"/>
      <c r="J413" s="154"/>
      <c r="K413" s="154"/>
      <c r="L413" s="154"/>
      <c r="M413" s="154"/>
      <c r="N413" s="154"/>
    </row>
    <row r="414" spans="5:14" ht="19.5" customHeight="1">
      <c r="E414" s="154"/>
      <c r="F414" s="154"/>
      <c r="G414" s="154"/>
      <c r="H414" s="154"/>
      <c r="I414" s="154"/>
      <c r="J414" s="154"/>
      <c r="K414" s="154"/>
      <c r="L414" s="154"/>
      <c r="M414" s="154"/>
      <c r="N414" s="154"/>
    </row>
    <row r="415" spans="5:14" ht="19.5" customHeight="1">
      <c r="E415" s="154"/>
      <c r="F415" s="154"/>
      <c r="G415" s="154"/>
      <c r="H415" s="154"/>
      <c r="I415" s="154"/>
      <c r="J415" s="154"/>
      <c r="K415" s="154"/>
      <c r="L415" s="154"/>
      <c r="M415" s="154"/>
      <c r="N415" s="154"/>
    </row>
    <row r="416" spans="5:14" ht="19.5" customHeight="1">
      <c r="E416" s="154"/>
      <c r="F416" s="154"/>
      <c r="G416" s="154"/>
      <c r="H416" s="154"/>
      <c r="I416" s="154"/>
      <c r="J416" s="154"/>
      <c r="K416" s="154"/>
      <c r="L416" s="154"/>
      <c r="M416" s="154"/>
      <c r="N416" s="154"/>
    </row>
    <row r="417" spans="5:14" ht="19.5" customHeight="1">
      <c r="E417" s="154"/>
      <c r="F417" s="154"/>
      <c r="G417" s="154"/>
      <c r="H417" s="154"/>
      <c r="I417" s="154"/>
      <c r="J417" s="154"/>
      <c r="K417" s="154"/>
      <c r="L417" s="154"/>
      <c r="M417" s="154"/>
      <c r="N417" s="154"/>
    </row>
    <row r="418" spans="5:14" ht="19.5" customHeight="1">
      <c r="E418" s="154"/>
      <c r="F418" s="154"/>
      <c r="G418" s="154"/>
      <c r="H418" s="154"/>
      <c r="I418" s="154"/>
      <c r="J418" s="154"/>
      <c r="K418" s="154"/>
      <c r="L418" s="154"/>
      <c r="M418" s="154"/>
      <c r="N418" s="154"/>
    </row>
    <row r="419" spans="5:14" ht="19.5" customHeight="1">
      <c r="E419" s="154"/>
      <c r="F419" s="154"/>
      <c r="G419" s="154"/>
      <c r="H419" s="154"/>
      <c r="I419" s="154"/>
      <c r="J419" s="154"/>
      <c r="K419" s="154"/>
      <c r="L419" s="154"/>
      <c r="M419" s="154"/>
      <c r="N419" s="154"/>
    </row>
    <row r="420" spans="5:14" ht="19.5" customHeight="1">
      <c r="E420" s="154"/>
      <c r="F420" s="154"/>
      <c r="G420" s="154"/>
      <c r="H420" s="154"/>
      <c r="I420" s="154"/>
      <c r="J420" s="154"/>
      <c r="K420" s="154"/>
      <c r="L420" s="154"/>
      <c r="M420" s="154"/>
      <c r="N420" s="154"/>
    </row>
    <row r="421" spans="5:14" ht="19.5" customHeight="1">
      <c r="E421" s="154"/>
      <c r="F421" s="154"/>
      <c r="G421" s="154"/>
      <c r="H421" s="154"/>
      <c r="I421" s="154"/>
      <c r="J421" s="154"/>
      <c r="K421" s="154"/>
      <c r="L421" s="154"/>
      <c r="M421" s="154"/>
      <c r="N421" s="154"/>
    </row>
    <row r="422" spans="5:14" ht="19.5" customHeight="1">
      <c r="E422" s="154"/>
      <c r="F422" s="154"/>
      <c r="G422" s="154"/>
      <c r="H422" s="154"/>
      <c r="I422" s="154"/>
      <c r="J422" s="154"/>
      <c r="K422" s="154"/>
      <c r="L422" s="154"/>
      <c r="M422" s="154"/>
      <c r="N422" s="154"/>
    </row>
    <row r="423" spans="5:14" ht="19.5" customHeight="1">
      <c r="E423" s="154"/>
      <c r="F423" s="154"/>
      <c r="G423" s="154"/>
      <c r="H423" s="154"/>
      <c r="I423" s="154"/>
      <c r="J423" s="154"/>
      <c r="K423" s="154"/>
      <c r="L423" s="154"/>
      <c r="M423" s="154"/>
      <c r="N423" s="154"/>
    </row>
    <row r="424" spans="5:14" ht="19.5" customHeight="1">
      <c r="E424" s="154"/>
      <c r="F424" s="154"/>
      <c r="G424" s="154"/>
      <c r="H424" s="154"/>
      <c r="I424" s="154"/>
      <c r="J424" s="154"/>
      <c r="K424" s="154"/>
      <c r="L424" s="154"/>
      <c r="M424" s="154"/>
      <c r="N424" s="154"/>
    </row>
    <row r="425" spans="5:14" ht="19.5" customHeight="1">
      <c r="E425" s="154"/>
      <c r="F425" s="154"/>
      <c r="G425" s="154"/>
      <c r="H425" s="154"/>
      <c r="I425" s="154"/>
      <c r="J425" s="154"/>
      <c r="K425" s="154"/>
      <c r="L425" s="154"/>
      <c r="M425" s="154"/>
      <c r="N425" s="154"/>
    </row>
    <row r="426" spans="5:14" ht="19.5" customHeight="1">
      <c r="E426" s="154"/>
      <c r="F426" s="154"/>
      <c r="G426" s="154"/>
      <c r="H426" s="154"/>
      <c r="I426" s="154"/>
      <c r="J426" s="154"/>
      <c r="K426" s="154"/>
      <c r="L426" s="154"/>
      <c r="M426" s="154"/>
      <c r="N426" s="154"/>
    </row>
    <row r="427" spans="5:14" ht="19.5" customHeight="1">
      <c r="E427" s="154"/>
      <c r="F427" s="154"/>
      <c r="G427" s="154"/>
      <c r="H427" s="154"/>
      <c r="I427" s="154"/>
      <c r="J427" s="154"/>
      <c r="K427" s="154"/>
      <c r="L427" s="154"/>
      <c r="M427" s="154"/>
      <c r="N427" s="154"/>
    </row>
    <row r="428" spans="5:14" ht="19.5" customHeight="1">
      <c r="E428" s="154"/>
      <c r="F428" s="154"/>
      <c r="G428" s="154"/>
      <c r="H428" s="154"/>
      <c r="I428" s="154"/>
      <c r="J428" s="154"/>
      <c r="K428" s="154"/>
      <c r="L428" s="154"/>
      <c r="M428" s="154"/>
      <c r="N428" s="154"/>
    </row>
    <row r="429" spans="5:14" ht="19.5" customHeight="1">
      <c r="E429" s="154"/>
      <c r="F429" s="154"/>
      <c r="G429" s="154"/>
      <c r="H429" s="154"/>
      <c r="I429" s="154"/>
      <c r="J429" s="154"/>
      <c r="K429" s="154"/>
      <c r="L429" s="154"/>
      <c r="M429" s="154"/>
      <c r="N429" s="154"/>
    </row>
    <row r="430" spans="5:14" ht="19.5" customHeight="1">
      <c r="E430" s="154"/>
      <c r="F430" s="154"/>
      <c r="G430" s="154"/>
      <c r="H430" s="154"/>
      <c r="I430" s="154"/>
      <c r="J430" s="154"/>
      <c r="K430" s="154"/>
      <c r="L430" s="154"/>
      <c r="M430" s="154"/>
      <c r="N430" s="154"/>
    </row>
    <row r="431" spans="5:14" ht="19.5" customHeight="1">
      <c r="E431" s="154"/>
      <c r="F431" s="154"/>
      <c r="G431" s="154"/>
      <c r="H431" s="154"/>
      <c r="I431" s="154"/>
      <c r="J431" s="154"/>
      <c r="K431" s="154"/>
      <c r="L431" s="154"/>
      <c r="M431" s="154"/>
      <c r="N431" s="154"/>
    </row>
    <row r="432" spans="5:14" ht="19.5" customHeight="1">
      <c r="E432" s="154"/>
      <c r="F432" s="154"/>
      <c r="G432" s="154"/>
      <c r="H432" s="154"/>
      <c r="I432" s="154"/>
      <c r="J432" s="154"/>
      <c r="K432" s="154"/>
      <c r="L432" s="154"/>
      <c r="M432" s="154"/>
      <c r="N432" s="154"/>
    </row>
    <row r="433" spans="5:14" ht="19.5" customHeight="1">
      <c r="E433" s="154"/>
      <c r="F433" s="154"/>
      <c r="G433" s="154"/>
      <c r="H433" s="154"/>
      <c r="I433" s="154"/>
      <c r="J433" s="154"/>
      <c r="K433" s="154"/>
      <c r="L433" s="154"/>
      <c r="M433" s="154"/>
      <c r="N433" s="154"/>
    </row>
    <row r="434" spans="5:14" ht="19.5" customHeight="1">
      <c r="E434" s="154"/>
      <c r="F434" s="154"/>
      <c r="G434" s="154"/>
      <c r="H434" s="154"/>
      <c r="I434" s="154"/>
      <c r="J434" s="154"/>
      <c r="K434" s="154"/>
      <c r="L434" s="154"/>
      <c r="M434" s="154"/>
      <c r="N434" s="154"/>
    </row>
    <row r="435" spans="5:14" ht="19.5" customHeight="1">
      <c r="E435" s="154"/>
      <c r="F435" s="154"/>
      <c r="G435" s="154"/>
      <c r="H435" s="154"/>
      <c r="I435" s="154"/>
      <c r="J435" s="154"/>
      <c r="K435" s="154"/>
      <c r="L435" s="154"/>
      <c r="M435" s="154"/>
      <c r="N435" s="154"/>
    </row>
    <row r="436" spans="5:14" ht="19.5" customHeight="1">
      <c r="E436" s="154"/>
      <c r="F436" s="154"/>
      <c r="G436" s="154"/>
      <c r="H436" s="154"/>
      <c r="I436" s="154"/>
      <c r="J436" s="154"/>
      <c r="K436" s="154"/>
      <c r="L436" s="154"/>
      <c r="M436" s="154"/>
      <c r="N436" s="154"/>
    </row>
    <row r="437" spans="5:14" ht="19.5" customHeight="1">
      <c r="E437" s="154"/>
      <c r="F437" s="154"/>
      <c r="G437" s="154"/>
      <c r="H437" s="154"/>
      <c r="I437" s="154"/>
      <c r="J437" s="154"/>
      <c r="K437" s="154"/>
      <c r="L437" s="154"/>
      <c r="M437" s="154"/>
      <c r="N437" s="154"/>
    </row>
    <row r="438" spans="5:14" ht="19.5" customHeight="1">
      <c r="E438" s="154"/>
      <c r="F438" s="154"/>
      <c r="G438" s="154"/>
      <c r="H438" s="154"/>
      <c r="I438" s="154"/>
      <c r="J438" s="154"/>
      <c r="K438" s="154"/>
      <c r="L438" s="154"/>
      <c r="M438" s="154"/>
      <c r="N438" s="154"/>
    </row>
    <row r="439" spans="5:14" ht="19.5" customHeight="1">
      <c r="E439" s="154"/>
      <c r="F439" s="154"/>
      <c r="G439" s="154"/>
      <c r="H439" s="154"/>
      <c r="I439" s="154"/>
      <c r="J439" s="154"/>
      <c r="K439" s="154"/>
      <c r="L439" s="154"/>
      <c r="M439" s="154"/>
      <c r="N439" s="154"/>
    </row>
    <row r="440" spans="5:14" ht="19.5" customHeight="1">
      <c r="E440" s="154"/>
      <c r="F440" s="154"/>
      <c r="G440" s="154"/>
      <c r="H440" s="154"/>
      <c r="I440" s="154"/>
      <c r="J440" s="154"/>
      <c r="K440" s="154"/>
      <c r="L440" s="154"/>
      <c r="M440" s="154"/>
      <c r="N440" s="154"/>
    </row>
    <row r="441" spans="5:14" ht="19.5" customHeight="1">
      <c r="E441" s="154"/>
      <c r="F441" s="154"/>
      <c r="G441" s="154"/>
      <c r="H441" s="154"/>
      <c r="I441" s="154"/>
      <c r="J441" s="154"/>
      <c r="K441" s="154"/>
      <c r="L441" s="154"/>
      <c r="M441" s="154"/>
      <c r="N441" s="154"/>
    </row>
    <row r="442" spans="5:14" ht="19.5" customHeight="1">
      <c r="E442" s="154"/>
      <c r="F442" s="154"/>
      <c r="G442" s="154"/>
      <c r="H442" s="154"/>
      <c r="I442" s="154"/>
      <c r="J442" s="154"/>
      <c r="K442" s="154"/>
      <c r="L442" s="154"/>
      <c r="M442" s="154"/>
      <c r="N442" s="154"/>
    </row>
    <row r="443" spans="5:14" ht="19.5" customHeight="1">
      <c r="E443" s="154"/>
      <c r="F443" s="154"/>
      <c r="G443" s="154"/>
      <c r="H443" s="154"/>
      <c r="I443" s="154"/>
      <c r="J443" s="154"/>
      <c r="K443" s="154"/>
      <c r="L443" s="154"/>
      <c r="M443" s="154"/>
      <c r="N443" s="154"/>
    </row>
    <row r="444" spans="5:14" ht="19.5" customHeight="1">
      <c r="E444" s="154"/>
      <c r="F444" s="154"/>
      <c r="G444" s="154"/>
      <c r="H444" s="154"/>
      <c r="I444" s="154"/>
      <c r="J444" s="154"/>
      <c r="K444" s="154"/>
      <c r="L444" s="154"/>
      <c r="M444" s="154"/>
      <c r="N444" s="154"/>
    </row>
    <row r="445" spans="5:14" ht="19.5" customHeight="1">
      <c r="E445" s="154"/>
      <c r="F445" s="154"/>
      <c r="G445" s="154"/>
      <c r="H445" s="154"/>
      <c r="I445" s="154"/>
      <c r="J445" s="154"/>
      <c r="K445" s="154"/>
      <c r="L445" s="154"/>
      <c r="M445" s="154"/>
      <c r="N445" s="154"/>
    </row>
    <row r="446" spans="5:14" ht="19.5" customHeight="1">
      <c r="E446" s="154"/>
      <c r="F446" s="154"/>
      <c r="G446" s="154"/>
      <c r="H446" s="154"/>
      <c r="I446" s="154"/>
      <c r="J446" s="154"/>
      <c r="K446" s="154"/>
      <c r="L446" s="154"/>
      <c r="M446" s="154"/>
      <c r="N446" s="154"/>
    </row>
    <row r="447" spans="5:14" ht="19.5" customHeight="1">
      <c r="E447" s="154"/>
      <c r="F447" s="154"/>
      <c r="G447" s="154"/>
      <c r="H447" s="154"/>
      <c r="I447" s="154"/>
      <c r="J447" s="154"/>
      <c r="K447" s="154"/>
      <c r="L447" s="154"/>
      <c r="M447" s="154"/>
      <c r="N447" s="154"/>
    </row>
    <row r="448" spans="5:14" ht="19.5" customHeight="1">
      <c r="E448" s="154"/>
      <c r="F448" s="154"/>
      <c r="G448" s="154"/>
      <c r="H448" s="154"/>
      <c r="I448" s="154"/>
      <c r="J448" s="154"/>
      <c r="K448" s="154"/>
      <c r="L448" s="154"/>
      <c r="M448" s="154"/>
      <c r="N448" s="154"/>
    </row>
    <row r="449" spans="5:14" ht="19.5" customHeight="1">
      <c r="E449" s="154"/>
      <c r="F449" s="154"/>
      <c r="G449" s="154"/>
      <c r="H449" s="154"/>
      <c r="I449" s="154"/>
      <c r="J449" s="154"/>
      <c r="K449" s="154"/>
      <c r="L449" s="154"/>
      <c r="M449" s="154"/>
      <c r="N449" s="154"/>
    </row>
    <row r="450" spans="5:14" ht="19.5" customHeight="1">
      <c r="E450" s="154"/>
      <c r="F450" s="154"/>
      <c r="G450" s="154"/>
      <c r="H450" s="154"/>
      <c r="I450" s="154"/>
      <c r="J450" s="154"/>
      <c r="K450" s="154"/>
      <c r="L450" s="154"/>
      <c r="M450" s="154"/>
      <c r="N450" s="154"/>
    </row>
    <row r="451" spans="5:14" ht="19.5" customHeight="1">
      <c r="E451" s="154"/>
      <c r="F451" s="154"/>
      <c r="G451" s="154"/>
      <c r="H451" s="154"/>
      <c r="I451" s="154"/>
      <c r="J451" s="154"/>
      <c r="K451" s="154"/>
      <c r="L451" s="154"/>
      <c r="M451" s="154"/>
      <c r="N451" s="154"/>
    </row>
    <row r="452" spans="5:14" ht="19.5" customHeight="1"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</row>
    <row r="453" spans="5:14" ht="19.5" customHeight="1">
      <c r="E453" s="154"/>
      <c r="F453" s="154"/>
      <c r="G453" s="154"/>
      <c r="H453" s="154"/>
      <c r="I453" s="154"/>
      <c r="J453" s="154"/>
      <c r="K453" s="154"/>
      <c r="L453" s="154"/>
      <c r="M453" s="154"/>
      <c r="N453" s="154"/>
    </row>
    <row r="454" spans="5:14" ht="19.5" customHeight="1">
      <c r="E454" s="154"/>
      <c r="F454" s="154"/>
      <c r="G454" s="154"/>
      <c r="H454" s="154"/>
      <c r="I454" s="154"/>
      <c r="J454" s="154"/>
      <c r="K454" s="154"/>
      <c r="L454" s="154"/>
      <c r="M454" s="154"/>
      <c r="N454" s="154"/>
    </row>
    <row r="455" spans="5:14" ht="19.5" customHeight="1">
      <c r="E455" s="154"/>
      <c r="F455" s="154"/>
      <c r="G455" s="154"/>
      <c r="H455" s="154"/>
      <c r="I455" s="154"/>
      <c r="J455" s="154"/>
      <c r="K455" s="154"/>
      <c r="L455" s="154"/>
      <c r="M455" s="154"/>
      <c r="N455" s="154"/>
    </row>
    <row r="456" spans="5:14" ht="19.5" customHeight="1">
      <c r="E456" s="154"/>
      <c r="F456" s="154"/>
      <c r="G456" s="154"/>
      <c r="H456" s="154"/>
      <c r="I456" s="154"/>
      <c r="J456" s="154"/>
      <c r="K456" s="154"/>
      <c r="L456" s="154"/>
      <c r="M456" s="154"/>
      <c r="N456" s="154"/>
    </row>
    <row r="457" spans="5:14" ht="19.5" customHeight="1">
      <c r="E457" s="154"/>
      <c r="F457" s="154"/>
      <c r="G457" s="154"/>
      <c r="H457" s="154"/>
      <c r="I457" s="154"/>
      <c r="J457" s="154"/>
      <c r="K457" s="154"/>
      <c r="L457" s="154"/>
      <c r="M457" s="154"/>
      <c r="N457" s="154"/>
    </row>
    <row r="458" spans="5:14" ht="19.5" customHeight="1">
      <c r="E458" s="154"/>
      <c r="F458" s="154"/>
      <c r="G458" s="154"/>
      <c r="H458" s="154"/>
      <c r="I458" s="154"/>
      <c r="J458" s="154"/>
      <c r="K458" s="154"/>
      <c r="L458" s="154"/>
      <c r="M458" s="154"/>
      <c r="N458" s="154"/>
    </row>
    <row r="459" spans="5:14" ht="19.5" customHeight="1">
      <c r="E459" s="154"/>
      <c r="F459" s="154"/>
      <c r="G459" s="154"/>
      <c r="H459" s="154"/>
      <c r="I459" s="154"/>
      <c r="J459" s="154"/>
      <c r="K459" s="154"/>
      <c r="L459" s="154"/>
      <c r="M459" s="154"/>
      <c r="N459" s="154"/>
    </row>
    <row r="460" spans="5:14" ht="19.5" customHeight="1">
      <c r="E460" s="154"/>
      <c r="F460" s="154"/>
      <c r="G460" s="154"/>
      <c r="H460" s="154"/>
      <c r="I460" s="154"/>
      <c r="J460" s="154"/>
      <c r="K460" s="154"/>
      <c r="L460" s="154"/>
      <c r="M460" s="154"/>
      <c r="N460" s="154"/>
    </row>
    <row r="461" spans="5:14" ht="19.5" customHeight="1">
      <c r="E461" s="154"/>
      <c r="F461" s="154"/>
      <c r="G461" s="154"/>
      <c r="H461" s="154"/>
      <c r="I461" s="154"/>
      <c r="J461" s="154"/>
      <c r="K461" s="154"/>
      <c r="L461" s="154"/>
      <c r="M461" s="154"/>
      <c r="N461" s="154"/>
    </row>
    <row r="462" spans="5:14" ht="19.5" customHeight="1">
      <c r="E462" s="154"/>
      <c r="F462" s="154"/>
      <c r="G462" s="154"/>
      <c r="H462" s="154"/>
      <c r="I462" s="154"/>
      <c r="J462" s="154"/>
      <c r="K462" s="154"/>
      <c r="L462" s="154"/>
      <c r="M462" s="154"/>
      <c r="N462" s="154"/>
    </row>
    <row r="463" spans="5:14" ht="19.5" customHeight="1">
      <c r="E463" s="154"/>
      <c r="F463" s="154"/>
      <c r="G463" s="154"/>
      <c r="H463" s="154"/>
      <c r="I463" s="154"/>
      <c r="J463" s="154"/>
      <c r="K463" s="154"/>
      <c r="L463" s="154"/>
      <c r="M463" s="154"/>
      <c r="N463" s="154"/>
    </row>
    <row r="464" spans="5:14" ht="19.5" customHeight="1">
      <c r="E464" s="154"/>
      <c r="F464" s="154"/>
      <c r="G464" s="154"/>
      <c r="H464" s="154"/>
      <c r="I464" s="154"/>
      <c r="J464" s="154"/>
      <c r="K464" s="154"/>
      <c r="L464" s="154"/>
      <c r="M464" s="154"/>
      <c r="N464" s="154"/>
    </row>
    <row r="465" spans="5:14" ht="19.5" customHeight="1">
      <c r="E465" s="154"/>
      <c r="F465" s="154"/>
      <c r="G465" s="154"/>
      <c r="H465" s="154"/>
      <c r="I465" s="154"/>
      <c r="J465" s="154"/>
      <c r="K465" s="154"/>
      <c r="L465" s="154"/>
      <c r="M465" s="154"/>
      <c r="N465" s="154"/>
    </row>
    <row r="466" spans="5:14" ht="19.5" customHeight="1">
      <c r="E466" s="154"/>
      <c r="F466" s="154"/>
      <c r="G466" s="154"/>
      <c r="H466" s="154"/>
      <c r="I466" s="154"/>
      <c r="J466" s="154"/>
      <c r="K466" s="154"/>
      <c r="L466" s="154"/>
      <c r="M466" s="154"/>
      <c r="N466" s="154"/>
    </row>
    <row r="467" spans="5:14" ht="19.5" customHeight="1">
      <c r="E467" s="154"/>
      <c r="F467" s="154"/>
      <c r="G467" s="154"/>
      <c r="H467" s="154"/>
      <c r="I467" s="154"/>
      <c r="J467" s="154"/>
      <c r="K467" s="154"/>
      <c r="L467" s="154"/>
      <c r="M467" s="154"/>
      <c r="N467" s="154"/>
    </row>
    <row r="468" spans="5:14" ht="19.5" customHeight="1">
      <c r="E468" s="154"/>
      <c r="F468" s="154"/>
      <c r="G468" s="154"/>
      <c r="H468" s="154"/>
      <c r="I468" s="154"/>
      <c r="J468" s="154"/>
      <c r="K468" s="154"/>
      <c r="L468" s="154"/>
      <c r="M468" s="154"/>
      <c r="N468" s="154"/>
    </row>
    <row r="469" spans="5:14" ht="19.5" customHeight="1">
      <c r="E469" s="154"/>
      <c r="F469" s="154"/>
      <c r="G469" s="154"/>
      <c r="H469" s="154"/>
      <c r="I469" s="154"/>
      <c r="J469" s="154"/>
      <c r="K469" s="154"/>
      <c r="L469" s="154"/>
      <c r="M469" s="154"/>
      <c r="N469" s="154"/>
    </row>
    <row r="470" spans="5:14" ht="19.5" customHeight="1">
      <c r="E470" s="154"/>
      <c r="F470" s="154"/>
      <c r="G470" s="154"/>
      <c r="H470" s="154"/>
      <c r="I470" s="154"/>
      <c r="J470" s="154"/>
      <c r="K470" s="154"/>
      <c r="L470" s="154"/>
    </row>
    <row r="471" spans="5:14" ht="19.5" customHeight="1">
      <c r="E471" s="154"/>
      <c r="F471" s="154"/>
      <c r="G471" s="154"/>
      <c r="H471" s="154"/>
      <c r="I471" s="154"/>
      <c r="J471" s="154"/>
      <c r="K471" s="154"/>
      <c r="L471" s="154"/>
    </row>
  </sheetData>
  <autoFilter ref="A13:M214">
    <filterColumn colId="12">
      <filters>
        <filter val="제3공종"/>
      </filters>
    </filterColumn>
  </autoFilter>
  <mergeCells count="17">
    <mergeCell ref="Q3:Q12"/>
    <mergeCell ref="E17:M18"/>
    <mergeCell ref="E19:M20"/>
    <mergeCell ref="E21:M22"/>
    <mergeCell ref="N1:N2"/>
    <mergeCell ref="I1:J1"/>
    <mergeCell ref="K1:L1"/>
    <mergeCell ref="M1:M2"/>
    <mergeCell ref="O1:O2"/>
    <mergeCell ref="P1:P2"/>
    <mergeCell ref="Q1:Q2"/>
    <mergeCell ref="G1:H1"/>
    <mergeCell ref="A1:A2"/>
    <mergeCell ref="B1:B2"/>
    <mergeCell ref="C1:C2"/>
    <mergeCell ref="D1:D2"/>
    <mergeCell ref="E1:F1"/>
  </mergeCells>
  <phoneticPr fontId="3" type="noConversion"/>
  <printOptions horizontalCentered="1"/>
  <pageMargins left="0.62992125984251968" right="0.62992125984251968" top="0.98425196850393704" bottom="0.74803149606299213" header="0.47244094488188981" footer="0.31496062992125984"/>
  <pageSetup paperSize="9" scale="59" fitToHeight="0" orientation="landscape" r:id="rId1"/>
  <headerFooter>
    <oddHeader>&amp;L
울산지사 지상탱크 철거공사&amp;C&amp;"HY헤드라인M,굵게"&amp;18설계내역서 (청소공사)</oddHeader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V748"/>
  <sheetViews>
    <sheetView view="pageBreakPreview" zoomScaleSheetLayoutView="100" workbookViewId="0">
      <pane xSplit="4" ySplit="48" topLeftCell="J610" activePane="bottomRight" state="frozen"/>
      <selection pane="topRight" activeCell="E1" sqref="E1"/>
      <selection pane="bottomLeft" activeCell="A49" sqref="A49"/>
      <selection pane="bottomRight" activeCell="M366" sqref="M366"/>
    </sheetView>
  </sheetViews>
  <sheetFormatPr defaultRowHeight="11.25"/>
  <cols>
    <col min="1" max="1" width="27.5" style="194" customWidth="1"/>
    <col min="2" max="2" width="8.625" style="367" customWidth="1"/>
    <col min="3" max="3" width="10.125" style="368" customWidth="1"/>
    <col min="4" max="4" width="4.875" style="369" customWidth="1"/>
    <col min="5" max="5" width="13.375" style="194" customWidth="1"/>
    <col min="6" max="6" width="15.375" style="194" customWidth="1"/>
    <col min="7" max="7" width="13.5" style="194" customWidth="1"/>
    <col min="8" max="8" width="14.375" style="194" customWidth="1"/>
    <col min="9" max="10" width="13.625" style="194" customWidth="1"/>
    <col min="11" max="11" width="13.375" style="194" customWidth="1"/>
    <col min="12" max="12" width="14.375" style="194" customWidth="1"/>
    <col min="13" max="13" width="12.25" style="369" bestFit="1" customWidth="1"/>
    <col min="14" max="14" width="14.25" style="369" bestFit="1" customWidth="1"/>
    <col min="15" max="15" width="12.25" style="369" customWidth="1"/>
    <col min="16" max="16" width="26.375" style="369" customWidth="1"/>
    <col min="17" max="17" width="15.25" style="194" bestFit="1" customWidth="1"/>
    <col min="18" max="16384" width="9" style="194"/>
  </cols>
  <sheetData>
    <row r="1" spans="1:18" s="157" customFormat="1" ht="20.100000000000001" customHeight="1">
      <c r="A1" s="431" t="s">
        <v>743</v>
      </c>
      <c r="B1" s="432" t="s">
        <v>744</v>
      </c>
      <c r="C1" s="432" t="s">
        <v>745</v>
      </c>
      <c r="D1" s="431" t="s">
        <v>746</v>
      </c>
      <c r="E1" s="432" t="s">
        <v>747</v>
      </c>
      <c r="F1" s="432"/>
      <c r="G1" s="432" t="s">
        <v>748</v>
      </c>
      <c r="H1" s="432"/>
      <c r="I1" s="432" t="s">
        <v>749</v>
      </c>
      <c r="J1" s="432"/>
      <c r="K1" s="432" t="s">
        <v>750</v>
      </c>
      <c r="L1" s="432"/>
      <c r="M1" s="414" t="s">
        <v>182</v>
      </c>
      <c r="N1" s="412" t="s">
        <v>1127</v>
      </c>
      <c r="O1" s="416" t="s">
        <v>183</v>
      </c>
      <c r="P1" s="418" t="s">
        <v>742</v>
      </c>
      <c r="Q1" s="420" t="s">
        <v>184</v>
      </c>
    </row>
    <row r="2" spans="1:18" s="157" customFormat="1" ht="12">
      <c r="A2" s="431"/>
      <c r="B2" s="432"/>
      <c r="C2" s="432"/>
      <c r="D2" s="431"/>
      <c r="E2" s="158" t="s">
        <v>752</v>
      </c>
      <c r="F2" s="158" t="s">
        <v>753</v>
      </c>
      <c r="G2" s="158" t="s">
        <v>752</v>
      </c>
      <c r="H2" s="158" t="s">
        <v>753</v>
      </c>
      <c r="I2" s="158" t="s">
        <v>752</v>
      </c>
      <c r="J2" s="158" t="s">
        <v>753</v>
      </c>
      <c r="K2" s="158" t="s">
        <v>1130</v>
      </c>
      <c r="L2" s="159" t="s">
        <v>753</v>
      </c>
      <c r="M2" s="415"/>
      <c r="N2" s="413"/>
      <c r="O2" s="417"/>
      <c r="P2" s="419"/>
      <c r="Q2" s="421"/>
    </row>
    <row r="3" spans="1:18" s="165" customFormat="1" ht="20.100000000000001" hidden="1" customHeight="1">
      <c r="A3" s="160" t="s">
        <v>754</v>
      </c>
      <c r="B3" s="161"/>
      <c r="C3" s="162"/>
      <c r="D3" s="163"/>
      <c r="E3" s="164"/>
      <c r="F3" s="164"/>
      <c r="G3" s="164"/>
      <c r="H3" s="164"/>
      <c r="I3" s="164"/>
      <c r="J3" s="164"/>
      <c r="K3" s="164"/>
      <c r="L3" s="164"/>
      <c r="M3" s="35"/>
      <c r="N3" s="35"/>
      <c r="O3" s="35"/>
      <c r="P3" s="35"/>
    </row>
    <row r="4" spans="1:18" s="165" customFormat="1" ht="20.100000000000001" hidden="1" customHeight="1">
      <c r="A4" s="166" t="s">
        <v>755</v>
      </c>
      <c r="B4" s="161"/>
      <c r="C4" s="167">
        <v>1</v>
      </c>
      <c r="D4" s="163" t="s">
        <v>756</v>
      </c>
      <c r="E4" s="168"/>
      <c r="F4" s="169">
        <f>+F5+F6+F7</f>
        <v>-9220473131</v>
      </c>
      <c r="G4" s="168"/>
      <c r="H4" s="169">
        <f>+H5+H6+H7</f>
        <v>21494521931</v>
      </c>
      <c r="I4" s="168"/>
      <c r="J4" s="169">
        <f>+J5+J6</f>
        <v>8229510674</v>
      </c>
      <c r="K4" s="168"/>
      <c r="L4" s="169">
        <f>+F4+H4+J4</f>
        <v>20503559474</v>
      </c>
      <c r="M4" s="35"/>
      <c r="N4" s="35"/>
      <c r="O4" s="35"/>
      <c r="P4" s="35"/>
    </row>
    <row r="5" spans="1:18" s="165" customFormat="1" ht="20.100000000000001" hidden="1" customHeight="1">
      <c r="A5" s="170" t="s">
        <v>757</v>
      </c>
      <c r="B5" s="161"/>
      <c r="C5" s="167">
        <v>1</v>
      </c>
      <c r="D5" s="163" t="s">
        <v>756</v>
      </c>
      <c r="E5" s="169"/>
      <c r="F5" s="169">
        <f>F49</f>
        <v>4294446604</v>
      </c>
      <c r="G5" s="169"/>
      <c r="H5" s="169">
        <f>H49</f>
        <v>21494521931</v>
      </c>
      <c r="I5" s="169"/>
      <c r="J5" s="169">
        <f>J49</f>
        <v>8229510674</v>
      </c>
      <c r="K5" s="169"/>
      <c r="L5" s="169">
        <f>+F5+H5+J5</f>
        <v>34018479209</v>
      </c>
      <c r="M5" s="35"/>
      <c r="N5" s="35"/>
      <c r="O5" s="35"/>
      <c r="P5" s="35"/>
    </row>
    <row r="6" spans="1:18" s="165" customFormat="1" ht="20.100000000000001" hidden="1" customHeight="1">
      <c r="A6" s="170" t="s">
        <v>758</v>
      </c>
      <c r="B6" s="161"/>
      <c r="C6" s="167">
        <v>1</v>
      </c>
      <c r="D6" s="163" t="s">
        <v>756</v>
      </c>
      <c r="E6" s="169"/>
      <c r="F6" s="169">
        <f>F52</f>
        <v>-13514919735</v>
      </c>
      <c r="G6" s="169"/>
      <c r="H6" s="169"/>
      <c r="I6" s="169"/>
      <c r="J6" s="169"/>
      <c r="K6" s="169"/>
      <c r="L6" s="169">
        <f>+F6+H6+J6</f>
        <v>-13514919735</v>
      </c>
      <c r="M6" s="35"/>
      <c r="N6" s="35"/>
      <c r="O6" s="35"/>
      <c r="P6" s="35"/>
    </row>
    <row r="7" spans="1:18" s="176" customFormat="1" ht="20.100000000000001" hidden="1" customHeight="1">
      <c r="A7" s="170" t="s">
        <v>759</v>
      </c>
      <c r="B7" s="171"/>
      <c r="C7" s="172"/>
      <c r="D7" s="173"/>
      <c r="E7" s="174"/>
      <c r="F7" s="169"/>
      <c r="G7" s="174"/>
      <c r="H7" s="174"/>
      <c r="I7" s="174"/>
      <c r="J7" s="169"/>
      <c r="K7" s="174"/>
      <c r="L7" s="169"/>
      <c r="M7" s="175"/>
      <c r="N7" s="175"/>
      <c r="O7" s="175"/>
      <c r="P7" s="175"/>
      <c r="R7" s="177"/>
    </row>
    <row r="8" spans="1:18" s="165" customFormat="1" ht="20.100000000000001" hidden="1" customHeight="1">
      <c r="A8" s="178"/>
      <c r="B8" s="161"/>
      <c r="C8" s="167"/>
      <c r="D8" s="179"/>
      <c r="E8" s="180"/>
      <c r="F8" s="169"/>
      <c r="G8" s="180"/>
      <c r="H8" s="180"/>
      <c r="I8" s="180"/>
      <c r="J8" s="180"/>
      <c r="K8" s="180"/>
      <c r="L8" s="169"/>
      <c r="M8" s="35"/>
      <c r="N8" s="35"/>
      <c r="O8" s="35"/>
      <c r="P8" s="35"/>
    </row>
    <row r="9" spans="1:18" s="165" customFormat="1" ht="20.100000000000001" hidden="1" customHeight="1">
      <c r="A9" s="160" t="s">
        <v>760</v>
      </c>
      <c r="B9" s="161"/>
      <c r="C9" s="162"/>
      <c r="D9" s="179"/>
      <c r="E9" s="180"/>
      <c r="F9" s="174"/>
      <c r="G9" s="181"/>
      <c r="H9" s="174"/>
      <c r="I9" s="180"/>
      <c r="J9" s="180"/>
      <c r="K9" s="180"/>
      <c r="L9" s="174"/>
      <c r="M9" s="35"/>
      <c r="N9" s="35"/>
      <c r="O9" s="35"/>
      <c r="P9" s="35"/>
    </row>
    <row r="10" spans="1:18" s="165" customFormat="1" ht="20.100000000000001" hidden="1" customHeight="1">
      <c r="A10" s="166" t="s">
        <v>755</v>
      </c>
      <c r="B10" s="161" t="s">
        <v>761</v>
      </c>
      <c r="C10" s="167">
        <v>1</v>
      </c>
      <c r="D10" s="163" t="s">
        <v>762</v>
      </c>
      <c r="E10" s="182">
        <v>40141748</v>
      </c>
      <c r="F10" s="169">
        <v>40141748</v>
      </c>
      <c r="G10" s="182">
        <v>1342886585</v>
      </c>
      <c r="H10" s="169">
        <v>1342886585</v>
      </c>
      <c r="I10" s="182"/>
      <c r="J10" s="169"/>
      <c r="K10" s="182">
        <v>1383028333</v>
      </c>
      <c r="L10" s="169">
        <v>1383028333</v>
      </c>
      <c r="M10" s="35" t="s">
        <v>761</v>
      </c>
      <c r="N10" s="35"/>
      <c r="O10" s="35"/>
      <c r="P10" s="35"/>
    </row>
    <row r="11" spans="1:18" s="165" customFormat="1" ht="20.100000000000001" hidden="1" customHeight="1">
      <c r="A11" s="166" t="s">
        <v>763</v>
      </c>
      <c r="B11" s="161" t="s">
        <v>761</v>
      </c>
      <c r="C11" s="167">
        <v>1</v>
      </c>
      <c r="D11" s="163" t="s">
        <v>762</v>
      </c>
      <c r="E11" s="182">
        <v>39544248</v>
      </c>
      <c r="F11" s="169">
        <v>39544248</v>
      </c>
      <c r="G11" s="182">
        <v>1322932371</v>
      </c>
      <c r="H11" s="169">
        <v>1322932371</v>
      </c>
      <c r="I11" s="182"/>
      <c r="J11" s="169"/>
      <c r="K11" s="182">
        <v>1362476619</v>
      </c>
      <c r="L11" s="169">
        <v>1362476619</v>
      </c>
      <c r="M11" s="35" t="s">
        <v>761</v>
      </c>
      <c r="N11" s="35"/>
      <c r="O11" s="35"/>
      <c r="P11" s="35"/>
    </row>
    <row r="12" spans="1:18" s="165" customFormat="1" ht="20.100000000000001" hidden="1" customHeight="1">
      <c r="A12" s="166" t="s">
        <v>764</v>
      </c>
      <c r="B12" s="161" t="s">
        <v>761</v>
      </c>
      <c r="C12" s="167">
        <v>1</v>
      </c>
      <c r="D12" s="163" t="s">
        <v>762</v>
      </c>
      <c r="E12" s="182">
        <v>31675007</v>
      </c>
      <c r="F12" s="169">
        <v>31675007</v>
      </c>
      <c r="G12" s="182">
        <v>1059533460</v>
      </c>
      <c r="H12" s="169">
        <v>1059533460</v>
      </c>
      <c r="I12" s="182"/>
      <c r="J12" s="169"/>
      <c r="K12" s="182">
        <v>1091208467</v>
      </c>
      <c r="L12" s="169">
        <v>1091208467</v>
      </c>
      <c r="M12" s="35" t="s">
        <v>761</v>
      </c>
      <c r="N12" s="35"/>
      <c r="O12" s="35"/>
      <c r="P12" s="35"/>
    </row>
    <row r="13" spans="1:18" s="165" customFormat="1" ht="20.100000000000001" hidden="1" customHeight="1">
      <c r="A13" s="183" t="s">
        <v>765</v>
      </c>
      <c r="B13" s="161" t="s">
        <v>761</v>
      </c>
      <c r="C13" s="167">
        <v>1</v>
      </c>
      <c r="D13" s="163" t="s">
        <v>762</v>
      </c>
      <c r="E13" s="182">
        <v>23117509</v>
      </c>
      <c r="F13" s="169">
        <v>23117509</v>
      </c>
      <c r="G13" s="182">
        <v>772461716</v>
      </c>
      <c r="H13" s="169">
        <v>772461716</v>
      </c>
      <c r="I13" s="182"/>
      <c r="J13" s="169"/>
      <c r="K13" s="182">
        <v>795579225</v>
      </c>
      <c r="L13" s="169">
        <v>795579225</v>
      </c>
      <c r="M13" s="35" t="s">
        <v>761</v>
      </c>
      <c r="N13" s="35"/>
      <c r="O13" s="35"/>
      <c r="P13" s="35"/>
    </row>
    <row r="14" spans="1:18" s="165" customFormat="1" ht="20.100000000000001" hidden="1" customHeight="1">
      <c r="A14" s="170" t="s">
        <v>766</v>
      </c>
      <c r="B14" s="161" t="s">
        <v>761</v>
      </c>
      <c r="C14" s="167">
        <v>1</v>
      </c>
      <c r="D14" s="163" t="s">
        <v>762</v>
      </c>
      <c r="E14" s="182">
        <v>3380453</v>
      </c>
      <c r="F14" s="169">
        <v>3380453</v>
      </c>
      <c r="G14" s="182">
        <v>113101778</v>
      </c>
      <c r="H14" s="169">
        <v>113101778</v>
      </c>
      <c r="I14" s="182"/>
      <c r="J14" s="169"/>
      <c r="K14" s="182">
        <v>116482231</v>
      </c>
      <c r="L14" s="169">
        <v>116482231</v>
      </c>
      <c r="M14" s="35" t="s">
        <v>761</v>
      </c>
      <c r="N14" s="35"/>
      <c r="O14" s="35"/>
      <c r="P14" s="35"/>
    </row>
    <row r="15" spans="1:18" s="165" customFormat="1" ht="20.100000000000001" hidden="1" customHeight="1">
      <c r="A15" s="170" t="s">
        <v>767</v>
      </c>
      <c r="B15" s="161" t="s">
        <v>761</v>
      </c>
      <c r="C15" s="167">
        <v>1</v>
      </c>
      <c r="D15" s="163" t="s">
        <v>762</v>
      </c>
      <c r="E15" s="182">
        <v>1268135</v>
      </c>
      <c r="F15" s="169">
        <v>1268135</v>
      </c>
      <c r="G15" s="182">
        <v>42664014</v>
      </c>
      <c r="H15" s="169">
        <v>42664014</v>
      </c>
      <c r="I15" s="182"/>
      <c r="J15" s="169"/>
      <c r="K15" s="182">
        <v>43932149</v>
      </c>
      <c r="L15" s="169">
        <v>43932149</v>
      </c>
      <c r="M15" s="35" t="s">
        <v>761</v>
      </c>
      <c r="N15" s="35"/>
      <c r="O15" s="35"/>
      <c r="P15" s="35"/>
    </row>
    <row r="16" spans="1:18" s="165" customFormat="1" ht="20.100000000000001" hidden="1" customHeight="1">
      <c r="A16" s="170" t="s">
        <v>768</v>
      </c>
      <c r="B16" s="161" t="s">
        <v>761</v>
      </c>
      <c r="C16" s="167">
        <v>1</v>
      </c>
      <c r="D16" s="163" t="s">
        <v>762</v>
      </c>
      <c r="E16" s="182">
        <v>1124268</v>
      </c>
      <c r="F16" s="169">
        <v>1124268</v>
      </c>
      <c r="G16" s="182">
        <v>38025264</v>
      </c>
      <c r="H16" s="169">
        <v>38025264</v>
      </c>
      <c r="I16" s="182"/>
      <c r="J16" s="169"/>
      <c r="K16" s="182">
        <v>39149532</v>
      </c>
      <c r="L16" s="169">
        <v>39149532</v>
      </c>
      <c r="M16" s="35" t="s">
        <v>761</v>
      </c>
      <c r="N16" s="35"/>
      <c r="O16" s="35"/>
      <c r="P16" s="35"/>
    </row>
    <row r="17" spans="1:22" s="165" customFormat="1" ht="20.100000000000001" hidden="1" customHeight="1">
      <c r="A17" s="170" t="s">
        <v>769</v>
      </c>
      <c r="B17" s="161" t="s">
        <v>761</v>
      </c>
      <c r="C17" s="167">
        <v>1</v>
      </c>
      <c r="D17" s="163" t="s">
        <v>762</v>
      </c>
      <c r="E17" s="182">
        <v>2784642</v>
      </c>
      <c r="F17" s="169">
        <v>2784642</v>
      </c>
      <c r="G17" s="182">
        <v>93280688</v>
      </c>
      <c r="H17" s="169">
        <v>93280688</v>
      </c>
      <c r="I17" s="182"/>
      <c r="J17" s="169"/>
      <c r="K17" s="182">
        <v>96065330</v>
      </c>
      <c r="L17" s="169">
        <v>96065330</v>
      </c>
      <c r="M17" s="175" t="s">
        <v>761</v>
      </c>
      <c r="N17" s="175"/>
      <c r="O17" s="175"/>
      <c r="P17" s="175"/>
    </row>
    <row r="18" spans="1:22" s="165" customFormat="1" ht="20.100000000000001" hidden="1" customHeight="1">
      <c r="A18" s="170" t="s">
        <v>770</v>
      </c>
      <c r="B18" s="161" t="s">
        <v>761</v>
      </c>
      <c r="C18" s="167">
        <v>1</v>
      </c>
      <c r="D18" s="163" t="s">
        <v>762</v>
      </c>
      <c r="E18" s="182">
        <v>7869241</v>
      </c>
      <c r="F18" s="169">
        <v>7869241</v>
      </c>
      <c r="G18" s="182">
        <v>263398911</v>
      </c>
      <c r="H18" s="169">
        <v>263398911</v>
      </c>
      <c r="I18" s="182"/>
      <c r="J18" s="169"/>
      <c r="K18" s="182">
        <v>271268152</v>
      </c>
      <c r="L18" s="169">
        <v>271268152</v>
      </c>
      <c r="M18" s="175" t="s">
        <v>761</v>
      </c>
      <c r="N18" s="175"/>
      <c r="O18" s="175"/>
      <c r="P18" s="175"/>
    </row>
    <row r="19" spans="1:22" s="165" customFormat="1" ht="20.100000000000001" hidden="1" customHeight="1">
      <c r="A19" s="170" t="s">
        <v>771</v>
      </c>
      <c r="B19" s="161" t="s">
        <v>761</v>
      </c>
      <c r="C19" s="167">
        <v>1</v>
      </c>
      <c r="D19" s="163" t="s">
        <v>762</v>
      </c>
      <c r="E19" s="182">
        <v>4977569</v>
      </c>
      <c r="F19" s="169">
        <v>4977569</v>
      </c>
      <c r="G19" s="182">
        <v>166484119</v>
      </c>
      <c r="H19" s="169">
        <v>166484119</v>
      </c>
      <c r="I19" s="182"/>
      <c r="J19" s="169"/>
      <c r="K19" s="182">
        <v>171461688</v>
      </c>
      <c r="L19" s="169">
        <v>171461688</v>
      </c>
      <c r="M19" s="175" t="s">
        <v>761</v>
      </c>
      <c r="N19" s="175"/>
      <c r="O19" s="175"/>
      <c r="P19" s="175"/>
    </row>
    <row r="20" spans="1:22" s="165" customFormat="1" ht="20.100000000000001" hidden="1" customHeight="1">
      <c r="A20" s="170" t="s">
        <v>772</v>
      </c>
      <c r="B20" s="161" t="s">
        <v>761</v>
      </c>
      <c r="C20" s="167">
        <v>1</v>
      </c>
      <c r="D20" s="163" t="s">
        <v>762</v>
      </c>
      <c r="E20" s="182">
        <v>1163259</v>
      </c>
      <c r="F20" s="169">
        <v>1163259</v>
      </c>
      <c r="G20" s="182">
        <v>38887867</v>
      </c>
      <c r="H20" s="169">
        <v>38887867</v>
      </c>
      <c r="I20" s="182"/>
      <c r="J20" s="169"/>
      <c r="K20" s="182">
        <v>40051126</v>
      </c>
      <c r="L20" s="169">
        <v>40051126</v>
      </c>
      <c r="M20" s="175" t="s">
        <v>761</v>
      </c>
      <c r="N20" s="175"/>
      <c r="O20" s="175"/>
      <c r="P20" s="175"/>
    </row>
    <row r="21" spans="1:22" s="165" customFormat="1" ht="20.100000000000001" hidden="1" customHeight="1">
      <c r="A21" s="170" t="s">
        <v>773</v>
      </c>
      <c r="B21" s="161" t="s">
        <v>761</v>
      </c>
      <c r="C21" s="167">
        <v>1</v>
      </c>
      <c r="D21" s="163" t="s">
        <v>762</v>
      </c>
      <c r="E21" s="182">
        <v>286035</v>
      </c>
      <c r="F21" s="169">
        <v>286035</v>
      </c>
      <c r="G21" s="182">
        <v>9583314</v>
      </c>
      <c r="H21" s="169">
        <v>9583314</v>
      </c>
      <c r="I21" s="182"/>
      <c r="J21" s="169"/>
      <c r="K21" s="182">
        <v>9869349</v>
      </c>
      <c r="L21" s="169">
        <v>9869349</v>
      </c>
      <c r="M21" s="175" t="s">
        <v>761</v>
      </c>
      <c r="N21" s="175"/>
      <c r="O21" s="175"/>
      <c r="P21" s="175"/>
    </row>
    <row r="22" spans="1:22" s="165" customFormat="1" ht="20.100000000000001" hidden="1" customHeight="1">
      <c r="A22" s="170" t="s">
        <v>774</v>
      </c>
      <c r="B22" s="161" t="s">
        <v>761</v>
      </c>
      <c r="C22" s="167">
        <v>1</v>
      </c>
      <c r="D22" s="163" t="s">
        <v>762</v>
      </c>
      <c r="E22" s="182">
        <v>396404</v>
      </c>
      <c r="F22" s="169">
        <v>396404</v>
      </c>
      <c r="G22" s="182">
        <v>13413405</v>
      </c>
      <c r="H22" s="169">
        <v>13413405</v>
      </c>
      <c r="I22" s="182"/>
      <c r="J22" s="169"/>
      <c r="K22" s="182">
        <v>13809809</v>
      </c>
      <c r="L22" s="169">
        <v>13809809</v>
      </c>
      <c r="M22" s="175" t="s">
        <v>761</v>
      </c>
      <c r="N22" s="175"/>
      <c r="O22" s="175"/>
      <c r="P22" s="175"/>
    </row>
    <row r="23" spans="1:22" s="165" customFormat="1" ht="20.100000000000001" hidden="1" customHeight="1">
      <c r="A23" s="170" t="s">
        <v>775</v>
      </c>
      <c r="B23" s="161" t="s">
        <v>761</v>
      </c>
      <c r="C23" s="167">
        <v>1</v>
      </c>
      <c r="D23" s="163" t="s">
        <v>762</v>
      </c>
      <c r="E23" s="182">
        <v>1045974</v>
      </c>
      <c r="F23" s="169">
        <v>1045974</v>
      </c>
      <c r="G23" s="182">
        <v>35030206</v>
      </c>
      <c r="H23" s="169">
        <v>35030206</v>
      </c>
      <c r="I23" s="182"/>
      <c r="J23" s="169"/>
      <c r="K23" s="182">
        <v>36076180</v>
      </c>
      <c r="L23" s="169">
        <v>36076180</v>
      </c>
      <c r="M23" s="175" t="s">
        <v>761</v>
      </c>
      <c r="N23" s="175"/>
      <c r="O23" s="175"/>
      <c r="P23" s="175"/>
    </row>
    <row r="24" spans="1:22" s="165" customFormat="1" ht="20.100000000000001" hidden="1" customHeight="1">
      <c r="A24" s="166" t="s">
        <v>776</v>
      </c>
      <c r="B24" s="161" t="s">
        <v>761</v>
      </c>
      <c r="C24" s="167">
        <v>1</v>
      </c>
      <c r="D24" s="163" t="s">
        <v>762</v>
      </c>
      <c r="E24" s="182">
        <v>597500</v>
      </c>
      <c r="F24" s="169">
        <v>597500</v>
      </c>
      <c r="G24" s="182">
        <v>19954214</v>
      </c>
      <c r="H24" s="169">
        <v>19954214</v>
      </c>
      <c r="I24" s="182"/>
      <c r="J24" s="169"/>
      <c r="K24" s="182">
        <v>20551714</v>
      </c>
      <c r="L24" s="169">
        <v>20551714</v>
      </c>
      <c r="M24" s="175" t="s">
        <v>761</v>
      </c>
      <c r="N24" s="175"/>
      <c r="O24" s="175"/>
      <c r="P24" s="175"/>
    </row>
    <row r="25" spans="1:22" s="165" customFormat="1" ht="20.100000000000001" hidden="1" customHeight="1">
      <c r="A25" s="166" t="s">
        <v>764</v>
      </c>
      <c r="B25" s="161" t="s">
        <v>761</v>
      </c>
      <c r="C25" s="162" t="s">
        <v>761</v>
      </c>
      <c r="D25" s="179">
        <v>1</v>
      </c>
      <c r="E25" s="182">
        <v>597500</v>
      </c>
      <c r="F25" s="169">
        <v>597500</v>
      </c>
      <c r="G25" s="182">
        <v>19954214</v>
      </c>
      <c r="H25" s="169">
        <v>19954214</v>
      </c>
      <c r="I25" s="182">
        <v>0</v>
      </c>
      <c r="J25" s="169">
        <v>0</v>
      </c>
      <c r="K25" s="182">
        <v>20551714</v>
      </c>
      <c r="L25" s="169">
        <v>20551714</v>
      </c>
      <c r="M25" s="35" t="s">
        <v>761</v>
      </c>
      <c r="N25" s="35"/>
      <c r="O25" s="35"/>
      <c r="P25" s="35"/>
    </row>
    <row r="26" spans="1:22" s="165" customFormat="1" ht="20.100000000000001" hidden="1" customHeight="1">
      <c r="A26" s="166" t="s">
        <v>777</v>
      </c>
      <c r="B26" s="161" t="s">
        <v>761</v>
      </c>
      <c r="C26" s="162" t="s">
        <v>761</v>
      </c>
      <c r="D26" s="179">
        <v>1</v>
      </c>
      <c r="E26" s="182">
        <v>224085</v>
      </c>
      <c r="F26" s="169">
        <v>224085</v>
      </c>
      <c r="G26" s="182">
        <v>7481082</v>
      </c>
      <c r="H26" s="169">
        <v>7481082</v>
      </c>
      <c r="I26" s="182">
        <v>0</v>
      </c>
      <c r="J26" s="169">
        <v>0</v>
      </c>
      <c r="K26" s="182">
        <v>7705167</v>
      </c>
      <c r="L26" s="169">
        <v>7705167</v>
      </c>
      <c r="M26" s="35" t="s">
        <v>761</v>
      </c>
      <c r="N26" s="35"/>
      <c r="O26" s="35"/>
      <c r="P26" s="35"/>
    </row>
    <row r="27" spans="1:22" s="165" customFormat="1" ht="20.100000000000001" hidden="1" customHeight="1">
      <c r="A27" s="166" t="s">
        <v>778</v>
      </c>
      <c r="B27" s="161" t="s">
        <v>761</v>
      </c>
      <c r="C27" s="162" t="s">
        <v>761</v>
      </c>
      <c r="D27" s="179">
        <v>1</v>
      </c>
      <c r="E27" s="182">
        <v>228072</v>
      </c>
      <c r="F27" s="169">
        <v>228072</v>
      </c>
      <c r="G27" s="182">
        <v>7602435</v>
      </c>
      <c r="H27" s="169">
        <v>7602435</v>
      </c>
      <c r="I27" s="182">
        <v>0</v>
      </c>
      <c r="J27" s="169">
        <v>0</v>
      </c>
      <c r="K27" s="182">
        <v>7830507</v>
      </c>
      <c r="L27" s="169">
        <v>7830507</v>
      </c>
      <c r="M27" s="35" t="s">
        <v>761</v>
      </c>
      <c r="N27" s="35"/>
      <c r="O27" s="35"/>
      <c r="P27" s="35"/>
    </row>
    <row r="28" spans="1:22" s="165" customFormat="1" ht="20.100000000000001" hidden="1" customHeight="1">
      <c r="A28" s="166" t="s">
        <v>779</v>
      </c>
      <c r="B28" s="161" t="s">
        <v>761</v>
      </c>
      <c r="C28" s="162" t="s">
        <v>761</v>
      </c>
      <c r="D28" s="179">
        <v>1</v>
      </c>
      <c r="E28" s="182">
        <v>145343</v>
      </c>
      <c r="F28" s="169">
        <v>145343</v>
      </c>
      <c r="G28" s="182">
        <v>4870697</v>
      </c>
      <c r="H28" s="169">
        <v>4870697</v>
      </c>
      <c r="I28" s="182">
        <v>0</v>
      </c>
      <c r="J28" s="169">
        <v>0</v>
      </c>
      <c r="K28" s="182">
        <v>5016040</v>
      </c>
      <c r="L28" s="169">
        <v>5016040</v>
      </c>
      <c r="M28" s="35" t="s">
        <v>761</v>
      </c>
      <c r="N28" s="35"/>
      <c r="O28" s="35"/>
      <c r="P28" s="35"/>
    </row>
    <row r="29" spans="1:22" s="165" customFormat="1" ht="20.100000000000001" hidden="1" customHeight="1">
      <c r="A29" s="166"/>
      <c r="B29" s="161"/>
      <c r="C29" s="162"/>
      <c r="D29" s="179"/>
      <c r="E29" s="182"/>
      <c r="F29" s="169"/>
      <c r="G29" s="182"/>
      <c r="H29" s="169"/>
      <c r="I29" s="182"/>
      <c r="J29" s="169"/>
      <c r="K29" s="182"/>
      <c r="L29" s="169"/>
      <c r="M29" s="35"/>
      <c r="N29" s="35"/>
      <c r="O29" s="35"/>
      <c r="P29" s="35"/>
    </row>
    <row r="30" spans="1:22" s="165" customFormat="1" ht="20.100000000000001" hidden="1" customHeight="1">
      <c r="A30" s="160" t="s">
        <v>780</v>
      </c>
      <c r="B30" s="161"/>
      <c r="C30" s="162"/>
      <c r="D30" s="179"/>
      <c r="E30" s="184"/>
      <c r="F30" s="185"/>
      <c r="G30" s="184"/>
      <c r="H30" s="185"/>
      <c r="I30" s="184"/>
      <c r="J30" s="185"/>
      <c r="K30" s="184"/>
      <c r="L30" s="185"/>
      <c r="M30" s="164"/>
      <c r="N30" s="164"/>
      <c r="O30" s="164"/>
      <c r="P30" s="164"/>
    </row>
    <row r="31" spans="1:22" s="165" customFormat="1" ht="20.100000000000001" hidden="1" customHeight="1">
      <c r="A31" s="166" t="s">
        <v>755</v>
      </c>
      <c r="B31" s="161" t="s">
        <v>761</v>
      </c>
      <c r="C31" s="167">
        <v>1</v>
      </c>
      <c r="D31" s="163" t="s">
        <v>762</v>
      </c>
      <c r="E31" s="184">
        <v>25351753</v>
      </c>
      <c r="F31" s="185">
        <v>23827328</v>
      </c>
      <c r="G31" s="184">
        <v>57939282</v>
      </c>
      <c r="H31" s="185">
        <v>54449271</v>
      </c>
      <c r="I31" s="184">
        <v>28822914</v>
      </c>
      <c r="J31" s="185">
        <v>27090603</v>
      </c>
      <c r="K31" s="184">
        <v>112113949</v>
      </c>
      <c r="L31" s="185">
        <f>+F31+H31+J31</f>
        <v>105367202</v>
      </c>
      <c r="M31" s="164" t="s">
        <v>761</v>
      </c>
      <c r="N31" s="164"/>
      <c r="O31" s="164"/>
      <c r="P31" s="164"/>
      <c r="R31" s="165" t="s">
        <v>761</v>
      </c>
      <c r="S31" s="165" t="s">
        <v>761</v>
      </c>
      <c r="T31" s="165" t="s">
        <v>761</v>
      </c>
      <c r="U31" s="165">
        <v>1</v>
      </c>
      <c r="V31" s="165" t="s">
        <v>761</v>
      </c>
    </row>
    <row r="32" spans="1:22" s="165" customFormat="1" ht="20.100000000000001" hidden="1" customHeight="1">
      <c r="A32" s="166"/>
      <c r="B32" s="161"/>
      <c r="C32" s="162"/>
      <c r="D32" s="179"/>
      <c r="E32" s="185"/>
      <c r="F32" s="185"/>
      <c r="G32" s="184"/>
      <c r="H32" s="185"/>
      <c r="I32" s="184"/>
      <c r="J32" s="185"/>
      <c r="K32" s="184"/>
      <c r="L32" s="185"/>
      <c r="M32" s="164"/>
      <c r="N32" s="164"/>
      <c r="O32" s="164"/>
      <c r="P32" s="164"/>
    </row>
    <row r="33" spans="1:16" s="176" customFormat="1" ht="20.100000000000001" hidden="1" customHeight="1">
      <c r="A33" s="186" t="s">
        <v>781</v>
      </c>
      <c r="B33" s="171"/>
      <c r="C33" s="187"/>
      <c r="D33" s="186"/>
      <c r="E33" s="188"/>
      <c r="F33" s="174">
        <f>+F4+F10+F31</f>
        <v>-9156504055</v>
      </c>
      <c r="G33" s="188"/>
      <c r="H33" s="188">
        <f>+H4+H10+H31</f>
        <v>22891857787</v>
      </c>
      <c r="I33" s="189"/>
      <c r="J33" s="188">
        <f>+J4+J10+J31</f>
        <v>8256601277</v>
      </c>
      <c r="K33" s="189"/>
      <c r="L33" s="188">
        <f>+L4+L10+L31</f>
        <v>21991955009</v>
      </c>
      <c r="M33" s="190"/>
      <c r="N33" s="190"/>
      <c r="O33" s="190"/>
      <c r="P33" s="190"/>
    </row>
    <row r="34" spans="1:16" s="176" customFormat="1" ht="20.100000000000001" hidden="1" customHeight="1">
      <c r="A34" s="186"/>
      <c r="B34" s="171"/>
      <c r="C34" s="187"/>
      <c r="D34" s="186"/>
      <c r="E34" s="188"/>
      <c r="F34" s="174"/>
      <c r="G34" s="188"/>
      <c r="H34" s="188"/>
      <c r="I34" s="188"/>
      <c r="J34" s="188"/>
      <c r="K34" s="188"/>
      <c r="L34" s="188"/>
      <c r="M34" s="190"/>
      <c r="N34" s="190"/>
      <c r="O34" s="190"/>
      <c r="P34" s="190"/>
    </row>
    <row r="35" spans="1:16" s="176" customFormat="1" ht="20.100000000000001" hidden="1" customHeight="1">
      <c r="A35" s="186"/>
      <c r="B35" s="171"/>
      <c r="C35" s="187"/>
      <c r="D35" s="186"/>
      <c r="E35" s="188"/>
      <c r="F35" s="174"/>
      <c r="G35" s="188"/>
      <c r="H35" s="188"/>
      <c r="I35" s="188"/>
      <c r="J35" s="188"/>
      <c r="K35" s="188"/>
      <c r="L35" s="188"/>
      <c r="M35" s="190"/>
      <c r="N35" s="190"/>
      <c r="O35" s="190"/>
      <c r="P35" s="190"/>
    </row>
    <row r="36" spans="1:16" s="176" customFormat="1" ht="20.100000000000001" hidden="1" customHeight="1">
      <c r="A36" s="186"/>
      <c r="B36" s="171"/>
      <c r="C36" s="187"/>
      <c r="D36" s="186"/>
      <c r="E36" s="188"/>
      <c r="F36" s="174"/>
      <c r="G36" s="188"/>
      <c r="H36" s="188"/>
      <c r="I36" s="188"/>
      <c r="J36" s="188"/>
      <c r="K36" s="188"/>
      <c r="L36" s="188"/>
      <c r="M36" s="190"/>
      <c r="N36" s="190"/>
      <c r="O36" s="190"/>
      <c r="P36" s="190"/>
    </row>
    <row r="37" spans="1:16" s="176" customFormat="1" ht="20.100000000000001" hidden="1" customHeight="1">
      <c r="A37" s="186"/>
      <c r="B37" s="171"/>
      <c r="C37" s="187"/>
      <c r="D37" s="186"/>
      <c r="E37" s="188"/>
      <c r="F37" s="174"/>
      <c r="G37" s="188"/>
      <c r="H37" s="188"/>
      <c r="I37" s="188"/>
      <c r="J37" s="188"/>
      <c r="K37" s="188"/>
      <c r="L37" s="188"/>
      <c r="M37" s="190"/>
      <c r="N37" s="190"/>
      <c r="O37" s="190"/>
      <c r="P37" s="190"/>
    </row>
    <row r="38" spans="1:16" s="176" customFormat="1" ht="20.100000000000001" hidden="1" customHeight="1">
      <c r="A38" s="186"/>
      <c r="B38" s="171"/>
      <c r="C38" s="187"/>
      <c r="D38" s="186"/>
      <c r="E38" s="188"/>
      <c r="F38" s="174"/>
      <c r="G38" s="188"/>
      <c r="H38" s="188"/>
      <c r="I38" s="188"/>
      <c r="J38" s="188"/>
      <c r="K38" s="188"/>
      <c r="L38" s="188"/>
      <c r="M38" s="190"/>
      <c r="N38" s="190"/>
      <c r="O38" s="190"/>
      <c r="P38" s="190"/>
    </row>
    <row r="39" spans="1:16" s="176" customFormat="1" ht="20.100000000000001" hidden="1" customHeight="1">
      <c r="A39" s="186"/>
      <c r="B39" s="171"/>
      <c r="C39" s="187"/>
      <c r="D39" s="186"/>
      <c r="E39" s="188"/>
      <c r="F39" s="174"/>
      <c r="G39" s="188"/>
      <c r="H39" s="188"/>
      <c r="I39" s="188"/>
      <c r="J39" s="188"/>
      <c r="K39" s="188"/>
      <c r="L39" s="188"/>
      <c r="M39" s="190"/>
      <c r="N39" s="190"/>
      <c r="O39" s="190"/>
      <c r="P39" s="190"/>
    </row>
    <row r="40" spans="1:16" s="176" customFormat="1" ht="20.100000000000001" hidden="1" customHeight="1">
      <c r="A40" s="186"/>
      <c r="B40" s="171"/>
      <c r="C40" s="187"/>
      <c r="D40" s="186"/>
      <c r="E40" s="188"/>
      <c r="F40" s="174"/>
      <c r="G40" s="188"/>
      <c r="H40" s="188"/>
      <c r="I40" s="188"/>
      <c r="J40" s="188"/>
      <c r="K40" s="188"/>
      <c r="L40" s="188"/>
      <c r="M40" s="190"/>
      <c r="N40" s="190"/>
      <c r="O40" s="190"/>
      <c r="P40" s="190"/>
    </row>
    <row r="41" spans="1:16" s="176" customFormat="1" ht="20.100000000000001" hidden="1" customHeight="1">
      <c r="A41" s="186"/>
      <c r="B41" s="171"/>
      <c r="C41" s="187"/>
      <c r="D41" s="186"/>
      <c r="E41" s="188"/>
      <c r="F41" s="174"/>
      <c r="G41" s="188"/>
      <c r="H41" s="188"/>
      <c r="I41" s="188"/>
      <c r="J41" s="188"/>
      <c r="K41" s="188"/>
      <c r="L41" s="188"/>
      <c r="M41" s="190"/>
      <c r="N41" s="190"/>
      <c r="O41" s="190"/>
      <c r="P41" s="190"/>
    </row>
    <row r="42" spans="1:16" s="176" customFormat="1" ht="20.100000000000001" hidden="1" customHeight="1">
      <c r="A42" s="186"/>
      <c r="B42" s="171"/>
      <c r="C42" s="187"/>
      <c r="D42" s="186"/>
      <c r="E42" s="188"/>
      <c r="F42" s="174"/>
      <c r="G42" s="188"/>
      <c r="H42" s="188"/>
      <c r="I42" s="188"/>
      <c r="J42" s="188"/>
      <c r="K42" s="188"/>
      <c r="L42" s="188"/>
      <c r="M42" s="190"/>
      <c r="N42" s="190"/>
      <c r="O42" s="190"/>
      <c r="P42" s="190"/>
    </row>
    <row r="43" spans="1:16" s="176" customFormat="1" ht="20.100000000000001" hidden="1" customHeight="1">
      <c r="A43" s="186"/>
      <c r="B43" s="171"/>
      <c r="C43" s="187"/>
      <c r="D43" s="186"/>
      <c r="E43" s="188"/>
      <c r="F43" s="174"/>
      <c r="G43" s="188"/>
      <c r="H43" s="188"/>
      <c r="I43" s="188"/>
      <c r="J43" s="188"/>
      <c r="K43" s="188"/>
      <c r="L43" s="188"/>
      <c r="M43" s="190"/>
      <c r="N43" s="190"/>
      <c r="O43" s="190"/>
      <c r="P43" s="190"/>
    </row>
    <row r="44" spans="1:16" s="176" customFormat="1" ht="20.100000000000001" hidden="1" customHeight="1">
      <c r="A44" s="186"/>
      <c r="B44" s="171"/>
      <c r="C44" s="187"/>
      <c r="D44" s="186"/>
      <c r="E44" s="188"/>
      <c r="F44" s="174"/>
      <c r="G44" s="188"/>
      <c r="H44" s="188"/>
      <c r="I44" s="188"/>
      <c r="J44" s="188"/>
      <c r="K44" s="188"/>
      <c r="L44" s="188"/>
      <c r="M44" s="190"/>
      <c r="N44" s="190"/>
      <c r="O44" s="190"/>
      <c r="P44" s="190"/>
    </row>
    <row r="45" spans="1:16" s="176" customFormat="1" ht="20.100000000000001" hidden="1" customHeight="1">
      <c r="A45" s="186"/>
      <c r="B45" s="171"/>
      <c r="C45" s="187"/>
      <c r="D45" s="186"/>
      <c r="E45" s="188"/>
      <c r="F45" s="174"/>
      <c r="G45" s="188"/>
      <c r="H45" s="188"/>
      <c r="I45" s="188"/>
      <c r="J45" s="188"/>
      <c r="K45" s="188"/>
      <c r="L45" s="188"/>
      <c r="M45" s="190"/>
      <c r="N45" s="190"/>
      <c r="O45" s="190"/>
      <c r="P45" s="190"/>
    </row>
    <row r="46" spans="1:16" s="176" customFormat="1" ht="20.100000000000001" hidden="1" customHeight="1">
      <c r="A46" s="186"/>
      <c r="B46" s="171"/>
      <c r="C46" s="187"/>
      <c r="D46" s="186"/>
      <c r="E46" s="188"/>
      <c r="F46" s="174"/>
      <c r="G46" s="188"/>
      <c r="H46" s="188"/>
      <c r="I46" s="188"/>
      <c r="J46" s="188"/>
      <c r="K46" s="188"/>
      <c r="L46" s="188"/>
      <c r="M46" s="190"/>
      <c r="N46" s="190"/>
      <c r="O46" s="190"/>
      <c r="P46" s="190"/>
    </row>
    <row r="47" spans="1:16" s="176" customFormat="1" ht="20.100000000000001" hidden="1" customHeight="1">
      <c r="A47" s="186"/>
      <c r="B47" s="171"/>
      <c r="C47" s="187"/>
      <c r="D47" s="186"/>
      <c r="E47" s="188"/>
      <c r="F47" s="174"/>
      <c r="G47" s="188"/>
      <c r="H47" s="188"/>
      <c r="I47" s="188"/>
      <c r="J47" s="188"/>
      <c r="K47" s="188"/>
      <c r="L47" s="188"/>
      <c r="M47" s="190"/>
      <c r="N47" s="190"/>
      <c r="O47" s="190"/>
      <c r="P47" s="190"/>
    </row>
    <row r="48" spans="1:16" ht="20.100000000000001" customHeight="1">
      <c r="A48" s="191" t="s">
        <v>782</v>
      </c>
      <c r="B48" s="192"/>
      <c r="C48" s="192"/>
      <c r="D48" s="193"/>
      <c r="E48" s="164"/>
      <c r="F48" s="164"/>
      <c r="G48" s="164"/>
      <c r="H48" s="164"/>
      <c r="I48" s="164"/>
      <c r="J48" s="164"/>
      <c r="K48" s="164"/>
      <c r="L48" s="164"/>
      <c r="M48" s="35"/>
      <c r="N48" s="35"/>
      <c r="O48" s="35"/>
      <c r="P48" s="35"/>
    </row>
    <row r="49" spans="1:17" s="196" customFormat="1" ht="20.100000000000001" customHeight="1">
      <c r="A49" s="170" t="s">
        <v>783</v>
      </c>
      <c r="B49" s="161"/>
      <c r="C49" s="167">
        <v>1</v>
      </c>
      <c r="D49" s="163" t="s">
        <v>762</v>
      </c>
      <c r="E49" s="185">
        <f>F79+F80+F81+F82+F83+F84+F85+F86+F87+F88+F89+F90+F91+F92+F93+F94</f>
        <v>4294446604</v>
      </c>
      <c r="F49" s="185">
        <f>E49*C49</f>
        <v>4294446604</v>
      </c>
      <c r="G49" s="185">
        <f>H79+H80+H81+H82+H83+H84+H85+H86+H87+H88+H89+H90+H91+H92+H93+H94</f>
        <v>21494521931</v>
      </c>
      <c r="H49" s="185">
        <f>G49*C49</f>
        <v>21494521931</v>
      </c>
      <c r="I49" s="185">
        <f>J79+J80+J81+J82+J83+J84+J85+J86+J87+J88+J89+J90+J91+J92+J93+J94</f>
        <v>8229510674</v>
      </c>
      <c r="J49" s="185">
        <f>I49*C49</f>
        <v>8229510674</v>
      </c>
      <c r="K49" s="185">
        <f>L79+L80+L81+L82+L83+L84+L85+L86+L87+L88+L89+L90+L91+L92+L93+L94</f>
        <v>34018479209</v>
      </c>
      <c r="L49" s="185">
        <f>F49+H49+J49</f>
        <v>34018479209</v>
      </c>
      <c r="M49" s="175"/>
      <c r="N49" s="175"/>
      <c r="O49" s="175"/>
      <c r="P49" s="175"/>
      <c r="Q49" s="195">
        <v>34018714339.403374</v>
      </c>
    </row>
    <row r="50" spans="1:17" s="196" customFormat="1" ht="20.100000000000001" customHeight="1">
      <c r="A50" s="170"/>
      <c r="B50" s="161"/>
      <c r="C50" s="167"/>
      <c r="D50" s="163"/>
      <c r="E50" s="185"/>
      <c r="F50" s="185"/>
      <c r="G50" s="185"/>
      <c r="H50" s="185"/>
      <c r="I50" s="185"/>
      <c r="J50" s="185"/>
      <c r="K50" s="185"/>
      <c r="L50" s="185"/>
      <c r="M50" s="175"/>
      <c r="N50" s="175"/>
      <c r="O50" s="175"/>
      <c r="P50" s="175"/>
      <c r="Q50" s="195"/>
    </row>
    <row r="51" spans="1:17" s="196" customFormat="1" ht="20.100000000000001" customHeight="1">
      <c r="A51" s="170" t="s">
        <v>784</v>
      </c>
      <c r="B51" s="161"/>
      <c r="C51" s="167"/>
      <c r="D51" s="163"/>
      <c r="E51" s="185"/>
      <c r="F51" s="185"/>
      <c r="G51" s="185"/>
      <c r="H51" s="185"/>
      <c r="I51" s="185"/>
      <c r="J51" s="185"/>
      <c r="K51" s="185"/>
      <c r="L51" s="185"/>
      <c r="M51" s="175"/>
      <c r="N51" s="175"/>
      <c r="O51" s="175"/>
      <c r="P51" s="175"/>
      <c r="Q51" s="195"/>
    </row>
    <row r="52" spans="1:17" ht="20.100000000000001" customHeight="1">
      <c r="A52" s="170" t="s">
        <v>785</v>
      </c>
      <c r="B52" s="161"/>
      <c r="C52" s="167">
        <v>1</v>
      </c>
      <c r="D52" s="163" t="s">
        <v>762</v>
      </c>
      <c r="E52" s="184"/>
      <c r="F52" s="169">
        <f>F100</f>
        <v>-13514919735</v>
      </c>
      <c r="G52" s="184"/>
      <c r="H52" s="185"/>
      <c r="I52" s="184"/>
      <c r="J52" s="185"/>
      <c r="K52" s="184"/>
      <c r="L52" s="169">
        <f>F52*C52</f>
        <v>-13514919735</v>
      </c>
      <c r="M52" s="35"/>
      <c r="N52" s="35"/>
      <c r="O52" s="35"/>
      <c r="P52" s="35"/>
      <c r="Q52" s="197">
        <v>-13514919735</v>
      </c>
    </row>
    <row r="53" spans="1:17" s="205" customFormat="1" ht="20.100000000000001" customHeight="1">
      <c r="A53" s="198"/>
      <c r="B53" s="199"/>
      <c r="C53" s="172"/>
      <c r="D53" s="200"/>
      <c r="E53" s="201"/>
      <c r="F53" s="202"/>
      <c r="G53" s="201"/>
      <c r="H53" s="202"/>
      <c r="I53" s="201"/>
      <c r="J53" s="203"/>
      <c r="K53" s="201"/>
      <c r="L53" s="203"/>
      <c r="M53" s="204"/>
      <c r="N53" s="204"/>
      <c r="O53" s="204"/>
      <c r="P53" s="204"/>
    </row>
    <row r="54" spans="1:17" s="205" customFormat="1" ht="20.100000000000001" customHeight="1">
      <c r="A54" s="198"/>
      <c r="B54" s="199"/>
      <c r="C54" s="172"/>
      <c r="D54" s="200"/>
      <c r="E54" s="201"/>
      <c r="F54" s="202"/>
      <c r="G54" s="201"/>
      <c r="H54" s="202"/>
      <c r="I54" s="201"/>
      <c r="J54" s="203"/>
      <c r="K54" s="201"/>
      <c r="L54" s="203"/>
      <c r="M54" s="204"/>
      <c r="N54" s="204"/>
      <c r="O54" s="204"/>
      <c r="P54" s="204"/>
    </row>
    <row r="55" spans="1:17" s="205" customFormat="1" ht="20.100000000000001" customHeight="1">
      <c r="A55" s="198"/>
      <c r="B55" s="199"/>
      <c r="C55" s="172"/>
      <c r="D55" s="200"/>
      <c r="E55" s="201"/>
      <c r="F55" s="202"/>
      <c r="G55" s="201"/>
      <c r="H55" s="202"/>
      <c r="I55" s="201"/>
      <c r="J55" s="203"/>
      <c r="K55" s="201"/>
      <c r="L55" s="203"/>
      <c r="M55" s="204"/>
      <c r="N55" s="204"/>
      <c r="O55" s="204"/>
      <c r="P55" s="204"/>
    </row>
    <row r="56" spans="1:17" s="205" customFormat="1" ht="20.100000000000001" customHeight="1">
      <c r="A56" s="198"/>
      <c r="B56" s="199"/>
      <c r="C56" s="172"/>
      <c r="D56" s="200"/>
      <c r="E56" s="201"/>
      <c r="F56" s="202"/>
      <c r="G56" s="201"/>
      <c r="H56" s="202"/>
      <c r="I56" s="201"/>
      <c r="J56" s="203"/>
      <c r="K56" s="201"/>
      <c r="L56" s="203"/>
      <c r="M56" s="204"/>
      <c r="N56" s="204"/>
      <c r="O56" s="204"/>
      <c r="P56" s="204"/>
    </row>
    <row r="57" spans="1:17" s="205" customFormat="1" ht="20.100000000000001" customHeight="1">
      <c r="A57" s="198"/>
      <c r="B57" s="199"/>
      <c r="C57" s="172"/>
      <c r="D57" s="200"/>
      <c r="E57" s="201"/>
      <c r="F57" s="202"/>
      <c r="G57" s="201"/>
      <c r="H57" s="202"/>
      <c r="I57" s="201"/>
      <c r="J57" s="203"/>
      <c r="K57" s="201"/>
      <c r="L57" s="203"/>
      <c r="M57" s="204"/>
      <c r="N57" s="204"/>
      <c r="O57" s="204"/>
      <c r="P57" s="204"/>
    </row>
    <row r="58" spans="1:17" s="205" customFormat="1" ht="20.100000000000001" customHeight="1">
      <c r="A58" s="198"/>
      <c r="B58" s="199"/>
      <c r="C58" s="172"/>
      <c r="D58" s="200"/>
      <c r="E58" s="201"/>
      <c r="F58" s="202"/>
      <c r="G58" s="201"/>
      <c r="H58" s="202"/>
      <c r="I58" s="201"/>
      <c r="J58" s="203"/>
      <c r="K58" s="201"/>
      <c r="L58" s="203"/>
      <c r="M58" s="204"/>
      <c r="N58" s="204"/>
      <c r="O58" s="204"/>
      <c r="P58" s="204"/>
    </row>
    <row r="59" spans="1:17" s="205" customFormat="1" ht="20.100000000000001" customHeight="1">
      <c r="A59" s="198"/>
      <c r="B59" s="199"/>
      <c r="C59" s="172"/>
      <c r="D59" s="200"/>
      <c r="E59" s="201"/>
      <c r="F59" s="202"/>
      <c r="G59" s="201"/>
      <c r="H59" s="202"/>
      <c r="I59" s="201"/>
      <c r="J59" s="203"/>
      <c r="K59" s="201"/>
      <c r="L59" s="203"/>
      <c r="M59" s="204"/>
      <c r="N59" s="204"/>
      <c r="O59" s="204"/>
      <c r="P59" s="204"/>
    </row>
    <row r="60" spans="1:17" s="205" customFormat="1" ht="20.100000000000001" customHeight="1">
      <c r="A60" s="198"/>
      <c r="B60" s="199"/>
      <c r="C60" s="172"/>
      <c r="D60" s="200"/>
      <c r="E60" s="201"/>
      <c r="F60" s="202"/>
      <c r="G60" s="201"/>
      <c r="H60" s="202"/>
      <c r="I60" s="201"/>
      <c r="J60" s="203"/>
      <c r="K60" s="201"/>
      <c r="L60" s="203"/>
      <c r="M60" s="204"/>
      <c r="N60" s="204"/>
      <c r="O60" s="204"/>
      <c r="P60" s="204"/>
    </row>
    <row r="61" spans="1:17" s="205" customFormat="1" ht="20.100000000000001" customHeight="1">
      <c r="A61" s="198"/>
      <c r="B61" s="199"/>
      <c r="C61" s="172"/>
      <c r="D61" s="200"/>
      <c r="E61" s="201"/>
      <c r="F61" s="202"/>
      <c r="G61" s="201"/>
      <c r="H61" s="202"/>
      <c r="I61" s="201"/>
      <c r="J61" s="203"/>
      <c r="K61" s="201"/>
      <c r="L61" s="203"/>
      <c r="M61" s="204"/>
      <c r="N61" s="204"/>
      <c r="O61" s="204"/>
      <c r="P61" s="204"/>
    </row>
    <row r="62" spans="1:17" s="205" customFormat="1" ht="20.100000000000001" customHeight="1">
      <c r="A62" s="198"/>
      <c r="B62" s="199"/>
      <c r="C62" s="172"/>
      <c r="D62" s="200"/>
      <c r="E62" s="201"/>
      <c r="F62" s="202"/>
      <c r="G62" s="201"/>
      <c r="H62" s="202"/>
      <c r="I62" s="201"/>
      <c r="J62" s="203"/>
      <c r="K62" s="201"/>
      <c r="L62" s="203"/>
      <c r="M62" s="204"/>
      <c r="N62" s="204"/>
      <c r="O62" s="204"/>
      <c r="P62" s="204"/>
    </row>
    <row r="63" spans="1:17" s="205" customFormat="1" ht="20.100000000000001" customHeight="1">
      <c r="A63" s="198"/>
      <c r="B63" s="199"/>
      <c r="C63" s="172"/>
      <c r="D63" s="200"/>
      <c r="E63" s="201"/>
      <c r="F63" s="202"/>
      <c r="G63" s="201"/>
      <c r="H63" s="202"/>
      <c r="I63" s="201"/>
      <c r="J63" s="203"/>
      <c r="K63" s="201"/>
      <c r="L63" s="203"/>
      <c r="M63" s="204"/>
      <c r="N63" s="204"/>
      <c r="O63" s="204"/>
      <c r="P63" s="204"/>
    </row>
    <row r="64" spans="1:17" s="205" customFormat="1" ht="20.100000000000001" customHeight="1">
      <c r="A64" s="198"/>
      <c r="B64" s="199"/>
      <c r="C64" s="172"/>
      <c r="D64" s="200"/>
      <c r="E64" s="201"/>
      <c r="F64" s="202"/>
      <c r="G64" s="201"/>
      <c r="H64" s="202"/>
      <c r="I64" s="201"/>
      <c r="J64" s="203"/>
      <c r="K64" s="201"/>
      <c r="L64" s="203"/>
      <c r="M64" s="204"/>
      <c r="N64" s="204"/>
      <c r="O64" s="204"/>
      <c r="P64" s="204"/>
    </row>
    <row r="65" spans="1:16" s="205" customFormat="1" ht="20.100000000000001" customHeight="1">
      <c r="A65" s="198"/>
      <c r="B65" s="199"/>
      <c r="C65" s="172"/>
      <c r="D65" s="200"/>
      <c r="E65" s="201"/>
      <c r="F65" s="202"/>
      <c r="G65" s="201"/>
      <c r="H65" s="202"/>
      <c r="I65" s="201"/>
      <c r="J65" s="203"/>
      <c r="K65" s="201"/>
      <c r="L65" s="203"/>
      <c r="M65" s="204"/>
      <c r="N65" s="204"/>
      <c r="O65" s="204"/>
      <c r="P65" s="204"/>
    </row>
    <row r="66" spans="1:16" s="205" customFormat="1" ht="20.100000000000001" customHeight="1">
      <c r="A66" s="198"/>
      <c r="B66" s="199"/>
      <c r="C66" s="172"/>
      <c r="D66" s="200"/>
      <c r="E66" s="201"/>
      <c r="F66" s="202"/>
      <c r="G66" s="201"/>
      <c r="H66" s="202"/>
      <c r="I66" s="201"/>
      <c r="J66" s="203"/>
      <c r="K66" s="201"/>
      <c r="L66" s="203"/>
      <c r="M66" s="204"/>
      <c r="N66" s="204"/>
      <c r="O66" s="204"/>
      <c r="P66" s="204"/>
    </row>
    <row r="67" spans="1:16" s="205" customFormat="1" ht="20.100000000000001" customHeight="1">
      <c r="A67" s="198"/>
      <c r="B67" s="199"/>
      <c r="C67" s="172"/>
      <c r="D67" s="200"/>
      <c r="E67" s="201"/>
      <c r="F67" s="202"/>
      <c r="G67" s="201"/>
      <c r="H67" s="202"/>
      <c r="I67" s="201"/>
      <c r="J67" s="203"/>
      <c r="K67" s="201"/>
      <c r="L67" s="203"/>
      <c r="M67" s="204"/>
      <c r="N67" s="204"/>
      <c r="O67" s="204"/>
      <c r="P67" s="204"/>
    </row>
    <row r="68" spans="1:16" s="205" customFormat="1" ht="20.100000000000001" customHeight="1">
      <c r="A68" s="198"/>
      <c r="B68" s="199"/>
      <c r="C68" s="172"/>
      <c r="D68" s="200"/>
      <c r="E68" s="201"/>
      <c r="F68" s="202"/>
      <c r="G68" s="201"/>
      <c r="H68" s="202"/>
      <c r="I68" s="201"/>
      <c r="J68" s="203"/>
      <c r="K68" s="201"/>
      <c r="L68" s="203"/>
      <c r="M68" s="204"/>
      <c r="N68" s="204"/>
      <c r="O68" s="204"/>
      <c r="P68" s="204"/>
    </row>
    <row r="69" spans="1:16" s="205" customFormat="1" ht="20.100000000000001" customHeight="1">
      <c r="A69" s="198"/>
      <c r="B69" s="199"/>
      <c r="C69" s="172"/>
      <c r="D69" s="200"/>
      <c r="E69" s="201"/>
      <c r="F69" s="202"/>
      <c r="G69" s="201"/>
      <c r="H69" s="202"/>
      <c r="I69" s="201"/>
      <c r="J69" s="203"/>
      <c r="K69" s="201"/>
      <c r="L69" s="203"/>
      <c r="M69" s="204"/>
      <c r="N69" s="204"/>
      <c r="O69" s="204"/>
      <c r="P69" s="204"/>
    </row>
    <row r="70" spans="1:16" s="205" customFormat="1" ht="20.100000000000001" customHeight="1">
      <c r="A70" s="198"/>
      <c r="B70" s="199"/>
      <c r="C70" s="172"/>
      <c r="D70" s="200"/>
      <c r="E70" s="201"/>
      <c r="F70" s="202"/>
      <c r="G70" s="201"/>
      <c r="H70" s="202"/>
      <c r="I70" s="201"/>
      <c r="J70" s="203"/>
      <c r="K70" s="201"/>
      <c r="L70" s="203"/>
      <c r="M70" s="204"/>
      <c r="N70" s="204"/>
      <c r="O70" s="204"/>
      <c r="P70" s="204"/>
    </row>
    <row r="71" spans="1:16" s="205" customFormat="1" ht="20.100000000000001" customHeight="1">
      <c r="A71" s="198"/>
      <c r="B71" s="199"/>
      <c r="C71" s="172"/>
      <c r="D71" s="200"/>
      <c r="E71" s="201"/>
      <c r="F71" s="202"/>
      <c r="G71" s="201"/>
      <c r="H71" s="202"/>
      <c r="I71" s="201"/>
      <c r="J71" s="203"/>
      <c r="K71" s="201"/>
      <c r="L71" s="203"/>
      <c r="M71" s="204"/>
      <c r="N71" s="204"/>
      <c r="O71" s="204"/>
      <c r="P71" s="204"/>
    </row>
    <row r="72" spans="1:16" s="205" customFormat="1" ht="20.100000000000001" customHeight="1">
      <c r="A72" s="198"/>
      <c r="B72" s="199"/>
      <c r="C72" s="172"/>
      <c r="D72" s="200"/>
      <c r="E72" s="201"/>
      <c r="F72" s="202"/>
      <c r="G72" s="201"/>
      <c r="H72" s="202"/>
      <c r="I72" s="201"/>
      <c r="J72" s="203"/>
      <c r="K72" s="201"/>
      <c r="L72" s="203"/>
      <c r="M72" s="204"/>
      <c r="N72" s="204"/>
      <c r="O72" s="204"/>
      <c r="P72" s="204"/>
    </row>
    <row r="73" spans="1:16" s="205" customFormat="1" ht="20.100000000000001" customHeight="1">
      <c r="A73" s="198"/>
      <c r="B73" s="199"/>
      <c r="C73" s="172"/>
      <c r="D73" s="200"/>
      <c r="E73" s="201"/>
      <c r="F73" s="202"/>
      <c r="G73" s="201"/>
      <c r="H73" s="202"/>
      <c r="I73" s="201"/>
      <c r="J73" s="203"/>
      <c r="K73" s="201"/>
      <c r="L73" s="203"/>
      <c r="M73" s="204"/>
      <c r="N73" s="204"/>
      <c r="O73" s="204"/>
      <c r="P73" s="204"/>
    </row>
    <row r="74" spans="1:16" s="206" customFormat="1" ht="20.100000000000001" customHeight="1">
      <c r="A74" s="198"/>
      <c r="B74" s="199"/>
      <c r="C74" s="172"/>
      <c r="D74" s="200"/>
      <c r="E74" s="201"/>
      <c r="F74" s="202"/>
      <c r="G74" s="201"/>
      <c r="H74" s="202"/>
      <c r="I74" s="201"/>
      <c r="J74" s="203"/>
      <c r="K74" s="201"/>
      <c r="L74" s="203"/>
      <c r="M74" s="204"/>
      <c r="N74" s="204"/>
      <c r="O74" s="204"/>
      <c r="P74" s="204"/>
    </row>
    <row r="75" spans="1:16" s="206" customFormat="1" ht="20.100000000000001" customHeight="1">
      <c r="A75" s="198"/>
      <c r="B75" s="199"/>
      <c r="C75" s="172"/>
      <c r="D75" s="200"/>
      <c r="E75" s="201"/>
      <c r="F75" s="202"/>
      <c r="G75" s="201"/>
      <c r="H75" s="202"/>
      <c r="I75" s="201"/>
      <c r="J75" s="203"/>
      <c r="K75" s="201"/>
      <c r="L75" s="203"/>
      <c r="M75" s="204"/>
      <c r="N75" s="204"/>
      <c r="O75" s="204"/>
      <c r="P75" s="204"/>
    </row>
    <row r="76" spans="1:16" s="206" customFormat="1" ht="20.100000000000001" customHeight="1">
      <c r="A76" s="207"/>
      <c r="B76" s="199"/>
      <c r="C76" s="172"/>
      <c r="D76" s="200"/>
      <c r="E76" s="201"/>
      <c r="F76" s="202"/>
      <c r="G76" s="201"/>
      <c r="H76" s="202"/>
      <c r="I76" s="201"/>
      <c r="J76" s="203"/>
      <c r="K76" s="201"/>
      <c r="L76" s="203"/>
      <c r="M76" s="204"/>
      <c r="N76" s="204"/>
      <c r="O76" s="204"/>
      <c r="P76" s="204"/>
    </row>
    <row r="77" spans="1:16" s="206" customFormat="1" ht="20.100000000000001" customHeight="1">
      <c r="A77" s="207"/>
      <c r="B77" s="199"/>
      <c r="C77" s="172"/>
      <c r="D77" s="200"/>
      <c r="E77" s="201"/>
      <c r="F77" s="202"/>
      <c r="G77" s="201"/>
      <c r="H77" s="202"/>
      <c r="I77" s="201"/>
      <c r="J77" s="203"/>
      <c r="K77" s="201"/>
      <c r="L77" s="203"/>
      <c r="M77" s="204"/>
      <c r="N77" s="204"/>
      <c r="O77" s="204"/>
      <c r="P77" s="204"/>
    </row>
    <row r="78" spans="1:16" s="206" customFormat="1" ht="20.100000000000001" customHeight="1">
      <c r="A78" s="207"/>
      <c r="B78" s="199"/>
      <c r="C78" s="172"/>
      <c r="D78" s="200"/>
      <c r="E78" s="201"/>
      <c r="F78" s="202"/>
      <c r="G78" s="201"/>
      <c r="H78" s="202"/>
      <c r="I78" s="201"/>
      <c r="J78" s="203"/>
      <c r="K78" s="201"/>
      <c r="L78" s="203"/>
      <c r="M78" s="204"/>
      <c r="N78" s="204"/>
      <c r="O78" s="204"/>
      <c r="P78" s="204"/>
    </row>
    <row r="79" spans="1:16" s="211" customFormat="1" ht="20.100000000000001" customHeight="1">
      <c r="A79" s="178" t="s">
        <v>786</v>
      </c>
      <c r="B79" s="164" t="s">
        <v>787</v>
      </c>
      <c r="C79" s="208">
        <v>2</v>
      </c>
      <c r="D79" s="179" t="s">
        <v>788</v>
      </c>
      <c r="E79" s="209">
        <f>F116</f>
        <v>124979169</v>
      </c>
      <c r="F79" s="210">
        <f t="shared" ref="F79:F86" si="0">INT(E79*C79)</f>
        <v>249958338</v>
      </c>
      <c r="G79" s="209">
        <f>H116</f>
        <v>879601125</v>
      </c>
      <c r="H79" s="210">
        <f t="shared" ref="H79:H86" si="1">INT(G79*C79)</f>
        <v>1759202250</v>
      </c>
      <c r="I79" s="209">
        <f>J116</f>
        <v>116397508</v>
      </c>
      <c r="J79" s="210">
        <f t="shared" ref="J79:J86" si="2">INT(I79*C79)</f>
        <v>232795016</v>
      </c>
      <c r="K79" s="209">
        <f t="shared" ref="K79:L86" si="3">+E79+G79+I79</f>
        <v>1120977802</v>
      </c>
      <c r="L79" s="209">
        <f t="shared" si="3"/>
        <v>2241955604</v>
      </c>
      <c r="M79" s="175" t="s">
        <v>789</v>
      </c>
      <c r="N79" s="175"/>
      <c r="O79" s="175"/>
      <c r="P79" s="175"/>
    </row>
    <row r="80" spans="1:16" s="211" customFormat="1" ht="20.100000000000001" customHeight="1">
      <c r="A80" s="178" t="s">
        <v>786</v>
      </c>
      <c r="B80" s="164" t="s">
        <v>790</v>
      </c>
      <c r="C80" s="208">
        <v>2</v>
      </c>
      <c r="D80" s="179" t="s">
        <v>788</v>
      </c>
      <c r="E80" s="209">
        <f>E79</f>
        <v>124979169</v>
      </c>
      <c r="F80" s="210">
        <f t="shared" si="0"/>
        <v>249958338</v>
      </c>
      <c r="G80" s="209">
        <f>G79</f>
        <v>879601125</v>
      </c>
      <c r="H80" s="210">
        <f t="shared" si="1"/>
        <v>1759202250</v>
      </c>
      <c r="I80" s="209">
        <f>I79</f>
        <v>116397508</v>
      </c>
      <c r="J80" s="210">
        <f t="shared" si="2"/>
        <v>232795016</v>
      </c>
      <c r="K80" s="209">
        <f t="shared" si="3"/>
        <v>1120977802</v>
      </c>
      <c r="L80" s="209">
        <f t="shared" si="3"/>
        <v>2241955604</v>
      </c>
      <c r="M80" s="175" t="s">
        <v>1</v>
      </c>
      <c r="N80" s="175"/>
      <c r="O80" s="175"/>
      <c r="P80" s="175"/>
    </row>
    <row r="81" spans="1:16" s="211" customFormat="1" ht="20.100000000000001" customHeight="1">
      <c r="A81" s="178" t="s">
        <v>786</v>
      </c>
      <c r="B81" s="164" t="s">
        <v>791</v>
      </c>
      <c r="C81" s="208">
        <v>2</v>
      </c>
      <c r="D81" s="179" t="s">
        <v>788</v>
      </c>
      <c r="E81" s="209">
        <f t="shared" ref="E81:E87" si="4">E80</f>
        <v>124979169</v>
      </c>
      <c r="F81" s="210">
        <f t="shared" si="0"/>
        <v>249958338</v>
      </c>
      <c r="G81" s="209">
        <f t="shared" ref="G81:G87" si="5">G80</f>
        <v>879601125</v>
      </c>
      <c r="H81" s="210">
        <f t="shared" si="1"/>
        <v>1759202250</v>
      </c>
      <c r="I81" s="209">
        <f t="shared" ref="I81:I87" si="6">I80</f>
        <v>116397508</v>
      </c>
      <c r="J81" s="210">
        <f t="shared" si="2"/>
        <v>232795016</v>
      </c>
      <c r="K81" s="209">
        <f t="shared" si="3"/>
        <v>1120977802</v>
      </c>
      <c r="L81" s="209">
        <f t="shared" si="3"/>
        <v>2241955604</v>
      </c>
      <c r="M81" s="175" t="s">
        <v>2</v>
      </c>
      <c r="N81" s="175"/>
      <c r="O81" s="175"/>
      <c r="P81" s="175"/>
    </row>
    <row r="82" spans="1:16" s="211" customFormat="1" ht="20.100000000000001" customHeight="1">
      <c r="A82" s="178" t="s">
        <v>786</v>
      </c>
      <c r="B82" s="164" t="s">
        <v>792</v>
      </c>
      <c r="C82" s="208">
        <v>2</v>
      </c>
      <c r="D82" s="179" t="s">
        <v>788</v>
      </c>
      <c r="E82" s="209">
        <f t="shared" si="4"/>
        <v>124979169</v>
      </c>
      <c r="F82" s="210">
        <f t="shared" si="0"/>
        <v>249958338</v>
      </c>
      <c r="G82" s="209">
        <f t="shared" si="5"/>
        <v>879601125</v>
      </c>
      <c r="H82" s="210">
        <f t="shared" si="1"/>
        <v>1759202250</v>
      </c>
      <c r="I82" s="209">
        <f t="shared" si="6"/>
        <v>116397508</v>
      </c>
      <c r="J82" s="210">
        <f t="shared" si="2"/>
        <v>232795016</v>
      </c>
      <c r="K82" s="209">
        <f t="shared" si="3"/>
        <v>1120977802</v>
      </c>
      <c r="L82" s="209">
        <f t="shared" si="3"/>
        <v>2241955604</v>
      </c>
      <c r="M82" s="175" t="s">
        <v>3</v>
      </c>
      <c r="N82" s="175"/>
      <c r="O82" s="175"/>
      <c r="P82" s="175"/>
    </row>
    <row r="83" spans="1:16" s="211" customFormat="1" ht="20.100000000000001" customHeight="1">
      <c r="A83" s="178" t="s">
        <v>786</v>
      </c>
      <c r="B83" s="164" t="s">
        <v>793</v>
      </c>
      <c r="C83" s="208">
        <v>2</v>
      </c>
      <c r="D83" s="179" t="s">
        <v>788</v>
      </c>
      <c r="E83" s="209">
        <f t="shared" si="4"/>
        <v>124979169</v>
      </c>
      <c r="F83" s="210">
        <f t="shared" si="0"/>
        <v>249958338</v>
      </c>
      <c r="G83" s="209">
        <f t="shared" si="5"/>
        <v>879601125</v>
      </c>
      <c r="H83" s="210">
        <f t="shared" si="1"/>
        <v>1759202250</v>
      </c>
      <c r="I83" s="209">
        <f t="shared" si="6"/>
        <v>116397508</v>
      </c>
      <c r="J83" s="210">
        <f t="shared" si="2"/>
        <v>232795016</v>
      </c>
      <c r="K83" s="209">
        <f t="shared" si="3"/>
        <v>1120977802</v>
      </c>
      <c r="L83" s="209">
        <f t="shared" si="3"/>
        <v>2241955604</v>
      </c>
      <c r="M83" s="175" t="s">
        <v>4</v>
      </c>
      <c r="N83" s="175"/>
      <c r="O83" s="175"/>
      <c r="P83" s="175"/>
    </row>
    <row r="84" spans="1:16" s="211" customFormat="1" ht="20.100000000000001" customHeight="1">
      <c r="A84" s="178" t="s">
        <v>786</v>
      </c>
      <c r="B84" s="164" t="s">
        <v>794</v>
      </c>
      <c r="C84" s="208">
        <v>2</v>
      </c>
      <c r="D84" s="179" t="s">
        <v>788</v>
      </c>
      <c r="E84" s="209">
        <f t="shared" si="4"/>
        <v>124979169</v>
      </c>
      <c r="F84" s="210">
        <f t="shared" si="0"/>
        <v>249958338</v>
      </c>
      <c r="G84" s="209">
        <f t="shared" si="5"/>
        <v>879601125</v>
      </c>
      <c r="H84" s="210">
        <f t="shared" si="1"/>
        <v>1759202250</v>
      </c>
      <c r="I84" s="209">
        <f t="shared" si="6"/>
        <v>116397508</v>
      </c>
      <c r="J84" s="210">
        <f t="shared" si="2"/>
        <v>232795016</v>
      </c>
      <c r="K84" s="209">
        <f t="shared" si="3"/>
        <v>1120977802</v>
      </c>
      <c r="L84" s="209">
        <f t="shared" si="3"/>
        <v>2241955604</v>
      </c>
      <c r="M84" s="175" t="s">
        <v>5</v>
      </c>
      <c r="N84" s="175"/>
      <c r="O84" s="175"/>
      <c r="P84" s="175"/>
    </row>
    <row r="85" spans="1:16" s="211" customFormat="1" ht="20.100000000000001" customHeight="1">
      <c r="A85" s="178" t="s">
        <v>786</v>
      </c>
      <c r="B85" s="164" t="s">
        <v>795</v>
      </c>
      <c r="C85" s="208">
        <v>2</v>
      </c>
      <c r="D85" s="179" t="s">
        <v>788</v>
      </c>
      <c r="E85" s="209">
        <f t="shared" si="4"/>
        <v>124979169</v>
      </c>
      <c r="F85" s="210">
        <f t="shared" si="0"/>
        <v>249958338</v>
      </c>
      <c r="G85" s="209">
        <f t="shared" si="5"/>
        <v>879601125</v>
      </c>
      <c r="H85" s="210">
        <f t="shared" si="1"/>
        <v>1759202250</v>
      </c>
      <c r="I85" s="209">
        <f t="shared" si="6"/>
        <v>116397508</v>
      </c>
      <c r="J85" s="210">
        <f t="shared" si="2"/>
        <v>232795016</v>
      </c>
      <c r="K85" s="209">
        <f t="shared" si="3"/>
        <v>1120977802</v>
      </c>
      <c r="L85" s="209">
        <f t="shared" si="3"/>
        <v>2241955604</v>
      </c>
      <c r="M85" s="175" t="s">
        <v>6</v>
      </c>
      <c r="N85" s="175"/>
      <c r="O85" s="175"/>
      <c r="P85" s="175"/>
    </row>
    <row r="86" spans="1:16" s="211" customFormat="1" ht="20.100000000000001" customHeight="1">
      <c r="A86" s="178" t="s">
        <v>786</v>
      </c>
      <c r="B86" s="164" t="s">
        <v>796</v>
      </c>
      <c r="C86" s="208">
        <v>2</v>
      </c>
      <c r="D86" s="179" t="s">
        <v>788</v>
      </c>
      <c r="E86" s="209">
        <f t="shared" si="4"/>
        <v>124979169</v>
      </c>
      <c r="F86" s="210">
        <f t="shared" si="0"/>
        <v>249958338</v>
      </c>
      <c r="G86" s="209">
        <f t="shared" si="5"/>
        <v>879601125</v>
      </c>
      <c r="H86" s="210">
        <f t="shared" si="1"/>
        <v>1759202250</v>
      </c>
      <c r="I86" s="209">
        <f t="shared" si="6"/>
        <v>116397508</v>
      </c>
      <c r="J86" s="210">
        <f t="shared" si="2"/>
        <v>232795016</v>
      </c>
      <c r="K86" s="209">
        <f t="shared" si="3"/>
        <v>1120977802</v>
      </c>
      <c r="L86" s="209">
        <f t="shared" si="3"/>
        <v>2241955604</v>
      </c>
      <c r="M86" s="175" t="s">
        <v>7</v>
      </c>
      <c r="N86" s="175"/>
      <c r="O86" s="175"/>
      <c r="P86" s="175"/>
    </row>
    <row r="87" spans="1:16" s="211" customFormat="1" ht="20.100000000000001" customHeight="1">
      <c r="A87" s="178" t="s">
        <v>786</v>
      </c>
      <c r="B87" s="164" t="s">
        <v>797</v>
      </c>
      <c r="C87" s="208">
        <v>2</v>
      </c>
      <c r="D87" s="179" t="s">
        <v>788</v>
      </c>
      <c r="E87" s="209">
        <f t="shared" si="4"/>
        <v>124979169</v>
      </c>
      <c r="F87" s="210">
        <f>INT(E87*C87)</f>
        <v>249958338</v>
      </c>
      <c r="G87" s="209">
        <f t="shared" si="5"/>
        <v>879601125</v>
      </c>
      <c r="H87" s="210">
        <f>INT(G87*C87)</f>
        <v>1759202250</v>
      </c>
      <c r="I87" s="209">
        <f t="shared" si="6"/>
        <v>116397508</v>
      </c>
      <c r="J87" s="210">
        <f>INT(I87*C87)</f>
        <v>232795016</v>
      </c>
      <c r="K87" s="209">
        <f>+E87+G87+I87</f>
        <v>1120977802</v>
      </c>
      <c r="L87" s="209">
        <f>+F87+H87+J87</f>
        <v>2241955604</v>
      </c>
      <c r="M87" s="175" t="s">
        <v>8</v>
      </c>
      <c r="N87" s="175"/>
      <c r="O87" s="175"/>
      <c r="P87" s="175"/>
    </row>
    <row r="88" spans="1:16" ht="20.100000000000001" customHeight="1">
      <c r="A88" s="212" t="s">
        <v>798</v>
      </c>
      <c r="B88" s="213"/>
      <c r="C88" s="214">
        <v>1</v>
      </c>
      <c r="D88" s="215" t="s">
        <v>762</v>
      </c>
      <c r="E88" s="216">
        <f>F119</f>
        <v>38826528</v>
      </c>
      <c r="F88" s="210">
        <f>INT(E88*C88)</f>
        <v>38826528</v>
      </c>
      <c r="G88" s="216">
        <f>H119</f>
        <v>4814416117</v>
      </c>
      <c r="H88" s="210">
        <f>INT(G88*C88)</f>
        <v>4814416117</v>
      </c>
      <c r="I88" s="216">
        <f>J119</f>
        <v>205702509</v>
      </c>
      <c r="J88" s="210">
        <f>INT(I88*C88)</f>
        <v>205702509</v>
      </c>
      <c r="K88" s="216">
        <f>L119</f>
        <v>5058945154</v>
      </c>
      <c r="L88" s="217">
        <f>+F88+H88+J88</f>
        <v>5058945154</v>
      </c>
      <c r="M88" s="218"/>
      <c r="N88" s="218"/>
      <c r="O88" s="218"/>
      <c r="P88" s="218"/>
    </row>
    <row r="89" spans="1:16" ht="20.100000000000001" customHeight="1">
      <c r="A89" s="212" t="s">
        <v>799</v>
      </c>
      <c r="B89" s="213"/>
      <c r="C89" s="214">
        <v>1</v>
      </c>
      <c r="D89" s="215" t="s">
        <v>762</v>
      </c>
      <c r="E89" s="217"/>
      <c r="F89" s="217"/>
      <c r="G89" s="217"/>
      <c r="H89" s="217">
        <f>H137</f>
        <v>25440706</v>
      </c>
      <c r="I89" s="217"/>
      <c r="J89" s="217">
        <f>J137</f>
        <v>763220</v>
      </c>
      <c r="K89" s="217"/>
      <c r="L89" s="219">
        <f t="shared" ref="L89:L94" si="7">+F89+H89+J89</f>
        <v>26203926</v>
      </c>
      <c r="M89" s="218"/>
      <c r="N89" s="218"/>
      <c r="O89" s="218"/>
      <c r="P89" s="218"/>
    </row>
    <row r="90" spans="1:16" ht="20.100000000000001" customHeight="1">
      <c r="A90" s="212" t="s">
        <v>800</v>
      </c>
      <c r="B90" s="213"/>
      <c r="C90" s="214">
        <v>1</v>
      </c>
      <c r="D90" s="215" t="s">
        <v>762</v>
      </c>
      <c r="E90" s="217"/>
      <c r="F90" s="217"/>
      <c r="G90" s="217"/>
      <c r="H90" s="217">
        <f>H140</f>
        <v>11891361</v>
      </c>
      <c r="I90" s="217"/>
      <c r="J90" s="217">
        <f>J140</f>
        <v>356721</v>
      </c>
      <c r="K90" s="217"/>
      <c r="L90" s="219">
        <f t="shared" si="7"/>
        <v>12248082</v>
      </c>
      <c r="M90" s="218"/>
      <c r="N90" s="218"/>
      <c r="O90" s="218"/>
      <c r="P90" s="218"/>
    </row>
    <row r="91" spans="1:16" ht="20.100000000000001" customHeight="1">
      <c r="A91" s="212" t="s">
        <v>801</v>
      </c>
      <c r="B91" s="213"/>
      <c r="C91" s="214">
        <v>1</v>
      </c>
      <c r="D91" s="215" t="s">
        <v>762</v>
      </c>
      <c r="E91" s="217"/>
      <c r="F91" s="217">
        <f>F545</f>
        <v>187318811</v>
      </c>
      <c r="G91" s="217"/>
      <c r="H91" s="217">
        <f>H545</f>
        <v>508755126</v>
      </c>
      <c r="I91" s="217"/>
      <c r="J91" s="217">
        <f>J545</f>
        <v>15262504</v>
      </c>
      <c r="K91" s="217"/>
      <c r="L91" s="219">
        <f t="shared" si="7"/>
        <v>711336441</v>
      </c>
      <c r="M91" s="218"/>
      <c r="N91" s="218"/>
      <c r="O91" s="218"/>
      <c r="P91" s="218"/>
    </row>
    <row r="92" spans="1:16" ht="20.100000000000001" customHeight="1">
      <c r="A92" s="212" t="s">
        <v>802</v>
      </c>
      <c r="B92" s="213"/>
      <c r="C92" s="214">
        <v>1</v>
      </c>
      <c r="D92" s="215" t="s">
        <v>762</v>
      </c>
      <c r="E92" s="217"/>
      <c r="F92" s="217">
        <f>+F166+F167+F168</f>
        <v>1780107290</v>
      </c>
      <c r="G92" s="217"/>
      <c r="H92" s="217">
        <f>+H166+H167+H168</f>
        <v>242680317</v>
      </c>
      <c r="I92" s="217"/>
      <c r="J92" s="217">
        <f>+J166+J167+J168</f>
        <v>263970174</v>
      </c>
      <c r="K92" s="217"/>
      <c r="L92" s="219">
        <f>+F92+H92+J92</f>
        <v>2286757781</v>
      </c>
      <c r="M92" s="218"/>
      <c r="N92" s="218"/>
      <c r="O92" s="218"/>
      <c r="P92" s="218"/>
    </row>
    <row r="93" spans="1:16" s="220" customFormat="1" ht="20.100000000000001" customHeight="1">
      <c r="A93" s="212" t="s">
        <v>803</v>
      </c>
      <c r="B93" s="213"/>
      <c r="C93" s="214">
        <v>1</v>
      </c>
      <c r="D93" s="215" t="s">
        <v>762</v>
      </c>
      <c r="E93" s="217"/>
      <c r="F93" s="217"/>
      <c r="G93" s="217"/>
      <c r="H93" s="217"/>
      <c r="I93" s="217"/>
      <c r="J93" s="217">
        <f>+J171+J172</f>
        <v>5628892500</v>
      </c>
      <c r="K93" s="217"/>
      <c r="L93" s="217">
        <f t="shared" si="7"/>
        <v>5628892500</v>
      </c>
      <c r="M93" s="218"/>
      <c r="N93" s="218"/>
      <c r="O93" s="218"/>
      <c r="P93" s="218"/>
    </row>
    <row r="94" spans="1:16" s="220" customFormat="1" ht="20.100000000000001" customHeight="1">
      <c r="A94" s="212" t="s">
        <v>804</v>
      </c>
      <c r="B94" s="213"/>
      <c r="C94" s="214">
        <v>1</v>
      </c>
      <c r="D94" s="215" t="s">
        <v>762</v>
      </c>
      <c r="E94" s="217"/>
      <c r="F94" s="217">
        <f>F174</f>
        <v>38568933</v>
      </c>
      <c r="G94" s="217"/>
      <c r="H94" s="217">
        <f>H174</f>
        <v>58518054</v>
      </c>
      <c r="I94" s="217"/>
      <c r="J94" s="217">
        <f>J174</f>
        <v>19407902</v>
      </c>
      <c r="K94" s="217"/>
      <c r="L94" s="217">
        <f t="shared" si="7"/>
        <v>116494889</v>
      </c>
      <c r="M94" s="218"/>
      <c r="N94" s="218"/>
      <c r="O94" s="218"/>
      <c r="P94" s="218"/>
    </row>
    <row r="95" spans="1:16" ht="20.100000000000001" customHeight="1">
      <c r="A95" s="221"/>
      <c r="B95" s="222"/>
      <c r="C95" s="223"/>
      <c r="D95" s="224"/>
      <c r="E95" s="225"/>
      <c r="F95" s="225"/>
      <c r="G95" s="225"/>
      <c r="H95" s="225"/>
      <c r="I95" s="225"/>
      <c r="J95" s="225"/>
      <c r="K95" s="225"/>
      <c r="L95" s="225"/>
      <c r="M95" s="226"/>
      <c r="N95" s="226"/>
      <c r="O95" s="226"/>
      <c r="P95" s="226"/>
    </row>
    <row r="96" spans="1:16" ht="20.100000000000001" customHeight="1">
      <c r="A96" s="227" t="s">
        <v>781</v>
      </c>
      <c r="B96" s="222"/>
      <c r="C96" s="223"/>
      <c r="D96" s="224"/>
      <c r="E96" s="225"/>
      <c r="F96" s="225">
        <f>SUM(F79:F94)</f>
        <v>4294446604</v>
      </c>
      <c r="G96" s="225"/>
      <c r="H96" s="225">
        <f>SUM(H79:H94)</f>
        <v>21494521931</v>
      </c>
      <c r="I96" s="225"/>
      <c r="J96" s="225">
        <f>SUM(J79:J94)</f>
        <v>8229510674</v>
      </c>
      <c r="K96" s="225"/>
      <c r="L96" s="225">
        <f>SUM(L79:L94)</f>
        <v>34018479209</v>
      </c>
      <c r="M96" s="226"/>
      <c r="N96" s="226"/>
      <c r="O96" s="226"/>
      <c r="P96" s="226"/>
    </row>
    <row r="97" spans="1:16" ht="20.100000000000001" customHeight="1">
      <c r="A97" s="221"/>
      <c r="B97" s="222"/>
      <c r="C97" s="223"/>
      <c r="D97" s="224"/>
      <c r="E97" s="221"/>
      <c r="F97" s="221"/>
      <c r="G97" s="221"/>
      <c r="H97" s="221"/>
      <c r="I97" s="221"/>
      <c r="J97" s="221"/>
      <c r="K97" s="221"/>
      <c r="L97" s="221"/>
      <c r="M97" s="226"/>
      <c r="N97" s="226"/>
      <c r="O97" s="226"/>
      <c r="P97" s="226"/>
    </row>
    <row r="98" spans="1:16" ht="20.100000000000001" customHeight="1">
      <c r="A98" s="221"/>
      <c r="B98" s="222"/>
      <c r="C98" s="223"/>
      <c r="D98" s="224"/>
      <c r="E98" s="221"/>
      <c r="F98" s="221"/>
      <c r="G98" s="221"/>
      <c r="H98" s="221"/>
      <c r="I98" s="221"/>
      <c r="J98" s="221"/>
      <c r="K98" s="221"/>
      <c r="L98" s="221"/>
      <c r="M98" s="226"/>
      <c r="N98" s="226"/>
      <c r="O98" s="226"/>
      <c r="P98" s="226"/>
    </row>
    <row r="99" spans="1:16" s="235" customFormat="1" ht="20.100000000000001" customHeight="1">
      <c r="A99" s="228"/>
      <c r="B99" s="229"/>
      <c r="C99" s="230"/>
      <c r="D99" s="231"/>
      <c r="E99" s="232"/>
      <c r="F99" s="233"/>
      <c r="G99" s="232"/>
      <c r="H99" s="233"/>
      <c r="I99" s="233"/>
      <c r="J99" s="233"/>
      <c r="K99" s="233"/>
      <c r="L99" s="233"/>
      <c r="M99" s="234"/>
      <c r="N99" s="234"/>
      <c r="O99" s="234"/>
      <c r="P99" s="234"/>
    </row>
    <row r="100" spans="1:16" ht="20.100000000000001" customHeight="1">
      <c r="A100" s="212" t="s">
        <v>785</v>
      </c>
      <c r="B100" s="213"/>
      <c r="C100" s="214">
        <v>1</v>
      </c>
      <c r="D100" s="215" t="s">
        <v>762</v>
      </c>
      <c r="E100" s="236"/>
      <c r="F100" s="237">
        <f>F176</f>
        <v>-13514919735</v>
      </c>
      <c r="G100" s="236"/>
      <c r="H100" s="236"/>
      <c r="I100" s="236"/>
      <c r="J100" s="236"/>
      <c r="K100" s="236"/>
      <c r="L100" s="237">
        <f>L176</f>
        <v>-13514919735</v>
      </c>
      <c r="M100" s="238"/>
      <c r="N100" s="238"/>
      <c r="O100" s="238"/>
      <c r="P100" s="238"/>
    </row>
    <row r="101" spans="1:16" ht="20.100000000000001" customHeight="1">
      <c r="A101" s="221"/>
      <c r="B101" s="222"/>
      <c r="C101" s="223"/>
      <c r="D101" s="224"/>
      <c r="E101" s="221"/>
      <c r="F101" s="221"/>
      <c r="G101" s="221"/>
      <c r="H101" s="221"/>
      <c r="I101" s="221"/>
      <c r="J101" s="221"/>
      <c r="K101" s="221"/>
      <c r="L101" s="221"/>
      <c r="M101" s="226"/>
      <c r="N101" s="226"/>
      <c r="O101" s="226"/>
      <c r="P101" s="226"/>
    </row>
    <row r="102" spans="1:16" s="235" customFormat="1" ht="20.100000000000001" customHeight="1">
      <c r="A102" s="227"/>
      <c r="B102" s="229"/>
      <c r="C102" s="239"/>
      <c r="D102" s="231"/>
      <c r="E102" s="232"/>
      <c r="F102" s="174"/>
      <c r="G102" s="168"/>
      <c r="H102" s="174"/>
      <c r="I102" s="168"/>
      <c r="J102" s="174"/>
      <c r="K102" s="164"/>
      <c r="L102" s="174"/>
      <c r="M102" s="234"/>
      <c r="N102" s="234"/>
      <c r="O102" s="234"/>
      <c r="P102" s="234"/>
    </row>
    <row r="103" spans="1:16" s="235" customFormat="1" ht="20.100000000000001" customHeight="1">
      <c r="A103" s="240"/>
      <c r="B103" s="229"/>
      <c r="C103" s="239"/>
      <c r="D103" s="231"/>
      <c r="E103" s="184"/>
      <c r="F103" s="241"/>
      <c r="G103" s="184"/>
      <c r="H103" s="241"/>
      <c r="I103" s="184"/>
      <c r="J103" s="241"/>
      <c r="K103" s="184"/>
      <c r="L103" s="241"/>
      <c r="M103" s="234"/>
      <c r="N103" s="234"/>
      <c r="O103" s="234"/>
      <c r="P103" s="234"/>
    </row>
    <row r="104" spans="1:16" s="235" customFormat="1" ht="20.100000000000001" customHeight="1">
      <c r="A104" s="240"/>
      <c r="B104" s="229"/>
      <c r="C104" s="239"/>
      <c r="D104" s="231"/>
      <c r="E104" s="184"/>
      <c r="F104" s="242"/>
      <c r="G104" s="184"/>
      <c r="H104" s="241"/>
      <c r="I104" s="184"/>
      <c r="J104" s="241"/>
      <c r="K104" s="184"/>
      <c r="L104" s="242"/>
      <c r="M104" s="234"/>
      <c r="N104" s="234"/>
      <c r="O104" s="234"/>
      <c r="P104" s="234"/>
    </row>
    <row r="105" spans="1:16" s="235" customFormat="1" ht="20.100000000000001" customHeight="1">
      <c r="A105" s="240"/>
      <c r="B105" s="243"/>
      <c r="C105" s="244"/>
      <c r="D105" s="245"/>
      <c r="E105" s="189"/>
      <c r="F105" s="246"/>
      <c r="G105" s="189"/>
      <c r="H105" s="246"/>
      <c r="I105" s="189"/>
      <c r="J105" s="241"/>
      <c r="K105" s="189"/>
      <c r="L105" s="241"/>
      <c r="M105" s="247"/>
      <c r="N105" s="247"/>
      <c r="O105" s="247"/>
      <c r="P105" s="247"/>
    </row>
    <row r="106" spans="1:16" s="248" customFormat="1" ht="20.100000000000001" customHeight="1">
      <c r="A106" s="240"/>
      <c r="B106" s="243"/>
      <c r="C106" s="244"/>
      <c r="D106" s="245"/>
      <c r="E106" s="189"/>
      <c r="F106" s="246"/>
      <c r="G106" s="189"/>
      <c r="H106" s="246"/>
      <c r="I106" s="189"/>
      <c r="J106" s="241"/>
      <c r="K106" s="189"/>
      <c r="L106" s="241"/>
      <c r="M106" s="247"/>
      <c r="N106" s="247"/>
      <c r="O106" s="247"/>
      <c r="P106" s="247"/>
    </row>
    <row r="107" spans="1:16" s="248" customFormat="1" ht="20.100000000000001" customHeight="1">
      <c r="A107" s="240"/>
      <c r="B107" s="243"/>
      <c r="C107" s="244"/>
      <c r="D107" s="245"/>
      <c r="E107" s="189"/>
      <c r="F107" s="246"/>
      <c r="G107" s="189"/>
      <c r="H107" s="246"/>
      <c r="I107" s="189"/>
      <c r="J107" s="241"/>
      <c r="K107" s="189"/>
      <c r="L107" s="241"/>
      <c r="M107" s="247"/>
      <c r="N107" s="247"/>
      <c r="O107" s="247"/>
      <c r="P107" s="247"/>
    </row>
    <row r="108" spans="1:16" ht="20.100000000000001" customHeight="1">
      <c r="A108" s="221"/>
      <c r="B108" s="222"/>
      <c r="C108" s="223"/>
      <c r="D108" s="224"/>
      <c r="E108" s="221"/>
      <c r="F108" s="221"/>
      <c r="G108" s="221"/>
      <c r="H108" s="221"/>
      <c r="I108" s="221"/>
      <c r="J108" s="221"/>
      <c r="K108" s="221"/>
      <c r="L108" s="221"/>
      <c r="M108" s="226"/>
      <c r="N108" s="226"/>
      <c r="O108" s="226"/>
      <c r="P108" s="226"/>
    </row>
    <row r="109" spans="1:16" ht="20.100000000000001" customHeight="1">
      <c r="A109" s="221"/>
      <c r="B109" s="222"/>
      <c r="C109" s="223"/>
      <c r="D109" s="224"/>
      <c r="E109" s="221"/>
      <c r="F109" s="221"/>
      <c r="G109" s="221"/>
      <c r="H109" s="221"/>
      <c r="I109" s="221"/>
      <c r="J109" s="221"/>
      <c r="K109" s="221"/>
      <c r="L109" s="221"/>
      <c r="M109" s="226"/>
      <c r="N109" s="226"/>
      <c r="O109" s="226"/>
      <c r="P109" s="226"/>
    </row>
    <row r="110" spans="1:16" ht="20.100000000000001" hidden="1" customHeight="1">
      <c r="A110" s="221"/>
      <c r="B110" s="222"/>
      <c r="C110" s="223"/>
      <c r="D110" s="224"/>
      <c r="E110" s="221"/>
      <c r="F110" s="221"/>
      <c r="G110" s="221"/>
      <c r="H110" s="221"/>
      <c r="I110" s="221"/>
      <c r="J110" s="221"/>
      <c r="K110" s="221"/>
      <c r="L110" s="221"/>
      <c r="M110" s="226"/>
      <c r="N110" s="226"/>
      <c r="O110" s="226"/>
      <c r="P110" s="226"/>
    </row>
    <row r="111" spans="1:16" ht="20.100000000000001" hidden="1" customHeight="1">
      <c r="A111" s="221"/>
      <c r="B111" s="222"/>
      <c r="C111" s="223"/>
      <c r="D111" s="224"/>
      <c r="E111" s="221"/>
      <c r="F111" s="221"/>
      <c r="G111" s="221"/>
      <c r="H111" s="221"/>
      <c r="I111" s="221"/>
      <c r="J111" s="221"/>
      <c r="K111" s="221"/>
      <c r="L111" s="221"/>
      <c r="M111" s="226"/>
      <c r="N111" s="226"/>
      <c r="O111" s="226"/>
      <c r="P111" s="226"/>
    </row>
    <row r="112" spans="1:16" ht="20.100000000000001" hidden="1" customHeight="1">
      <c r="A112" s="221"/>
      <c r="B112" s="222"/>
      <c r="C112" s="223"/>
      <c r="D112" s="224"/>
      <c r="E112" s="221"/>
      <c r="F112" s="221"/>
      <c r="G112" s="221"/>
      <c r="H112" s="221"/>
      <c r="I112" s="221"/>
      <c r="J112" s="221"/>
      <c r="K112" s="221"/>
      <c r="L112" s="221"/>
      <c r="M112" s="226"/>
      <c r="N112" s="226"/>
      <c r="O112" s="226"/>
      <c r="P112" s="226"/>
    </row>
    <row r="113" spans="1:17" ht="20.100000000000001" hidden="1" customHeight="1">
      <c r="A113" s="221"/>
      <c r="B113" s="222"/>
      <c r="C113" s="223"/>
      <c r="D113" s="224"/>
      <c r="E113" s="221"/>
      <c r="F113" s="221"/>
      <c r="G113" s="221"/>
      <c r="H113" s="221"/>
      <c r="I113" s="221"/>
      <c r="J113" s="221"/>
      <c r="K113" s="221"/>
      <c r="L113" s="221"/>
      <c r="M113" s="226"/>
      <c r="N113" s="226"/>
      <c r="O113" s="226"/>
      <c r="P113" s="226"/>
    </row>
    <row r="114" spans="1:17" ht="20.100000000000001" hidden="1" customHeight="1">
      <c r="A114" s="221"/>
      <c r="B114" s="222"/>
      <c r="C114" s="223"/>
      <c r="D114" s="224"/>
      <c r="E114" s="221"/>
      <c r="F114" s="221"/>
      <c r="G114" s="221"/>
      <c r="H114" s="221"/>
      <c r="I114" s="221"/>
      <c r="J114" s="221"/>
      <c r="K114" s="221"/>
      <c r="L114" s="221"/>
      <c r="M114" s="226"/>
      <c r="N114" s="226"/>
      <c r="O114" s="226"/>
      <c r="P114" s="226"/>
    </row>
    <row r="115" spans="1:17" ht="20.100000000000001" hidden="1" customHeight="1">
      <c r="A115" s="221"/>
      <c r="B115" s="222"/>
      <c r="C115" s="223"/>
      <c r="D115" s="224"/>
      <c r="E115" s="221"/>
      <c r="F115" s="221"/>
      <c r="G115" s="221"/>
      <c r="H115" s="221"/>
      <c r="I115" s="221"/>
      <c r="J115" s="221"/>
      <c r="K115" s="221"/>
      <c r="L115" s="221"/>
      <c r="M115" s="226"/>
      <c r="N115" s="226"/>
      <c r="O115" s="226"/>
      <c r="P115" s="226"/>
    </row>
    <row r="116" spans="1:17" s="256" customFormat="1" ht="20.100000000000001" customHeight="1">
      <c r="A116" s="249" t="s">
        <v>805</v>
      </c>
      <c r="B116" s="250"/>
      <c r="C116" s="251"/>
      <c r="D116" s="227"/>
      <c r="E116" s="252"/>
      <c r="F116" s="253">
        <f>F117</f>
        <v>124979169</v>
      </c>
      <c r="G116" s="253"/>
      <c r="H116" s="253">
        <f>H117</f>
        <v>879601125</v>
      </c>
      <c r="I116" s="253"/>
      <c r="J116" s="253">
        <f>J117</f>
        <v>116397508</v>
      </c>
      <c r="K116" s="253"/>
      <c r="L116" s="253">
        <f>L117</f>
        <v>1120977802</v>
      </c>
      <c r="M116" s="254"/>
      <c r="N116" s="254"/>
      <c r="O116" s="254"/>
      <c r="P116" s="254"/>
      <c r="Q116" s="255">
        <f>L117*18</f>
        <v>20177600436</v>
      </c>
    </row>
    <row r="117" spans="1:17" s="211" customFormat="1" ht="20.100000000000001" customHeight="1">
      <c r="A117" s="166" t="s">
        <v>806</v>
      </c>
      <c r="B117" s="161"/>
      <c r="C117" s="208">
        <v>1</v>
      </c>
      <c r="D117" s="179" t="s">
        <v>788</v>
      </c>
      <c r="E117" s="166"/>
      <c r="F117" s="209">
        <f>INT(F217*0.4)</f>
        <v>124979169</v>
      </c>
      <c r="G117" s="209"/>
      <c r="H117" s="209">
        <f>INT(H217*0.4)</f>
        <v>879601125</v>
      </c>
      <c r="I117" s="209"/>
      <c r="J117" s="209">
        <f>INT(J217*0.4)</f>
        <v>116397508</v>
      </c>
      <c r="K117" s="209"/>
      <c r="L117" s="225">
        <f>+F117+H117+J117</f>
        <v>1120977802</v>
      </c>
      <c r="M117" s="35" t="s">
        <v>807</v>
      </c>
      <c r="N117" s="35"/>
      <c r="O117" s="35"/>
      <c r="P117" s="35"/>
      <c r="Q117" s="194" t="s">
        <v>807</v>
      </c>
    </row>
    <row r="118" spans="1:17" ht="20.100000000000001" customHeight="1">
      <c r="A118" s="257"/>
      <c r="B118" s="222"/>
      <c r="C118" s="258"/>
      <c r="D118" s="224"/>
      <c r="E118" s="221"/>
      <c r="F118" s="221"/>
      <c r="G118" s="221"/>
      <c r="H118" s="221"/>
      <c r="I118" s="221"/>
      <c r="J118" s="221"/>
      <c r="K118" s="221"/>
      <c r="L118" s="221"/>
      <c r="M118" s="226"/>
      <c r="N118" s="226"/>
      <c r="O118" s="226"/>
      <c r="P118" s="226"/>
      <c r="Q118" s="259"/>
    </row>
    <row r="119" spans="1:17" s="256" customFormat="1" ht="20.100000000000001" customHeight="1">
      <c r="A119" s="252" t="s">
        <v>808</v>
      </c>
      <c r="B119" s="250"/>
      <c r="C119" s="260"/>
      <c r="D119" s="227"/>
      <c r="E119" s="252"/>
      <c r="F119" s="261">
        <f>+F122+F125+F128+F131+F134</f>
        <v>38826528</v>
      </c>
      <c r="G119" s="261"/>
      <c r="H119" s="261">
        <f>+H122+H125+H128+H131+H134</f>
        <v>4814416117</v>
      </c>
      <c r="I119" s="261"/>
      <c r="J119" s="261">
        <f>+J122+J125+J128+J131+J134</f>
        <v>205702509</v>
      </c>
      <c r="K119" s="261"/>
      <c r="L119" s="261">
        <f>J119+H119+F119</f>
        <v>5058945154</v>
      </c>
      <c r="M119" s="254"/>
      <c r="N119" s="254"/>
      <c r="O119" s="254"/>
      <c r="P119" s="254"/>
      <c r="Q119" s="255"/>
    </row>
    <row r="120" spans="1:17" ht="20.100000000000001" customHeight="1">
      <c r="A120" s="262" t="s">
        <v>809</v>
      </c>
      <c r="B120" s="213"/>
      <c r="C120" s="223"/>
      <c r="D120" s="215"/>
      <c r="E120" s="236"/>
      <c r="F120" s="236"/>
      <c r="G120" s="236"/>
      <c r="H120" s="236"/>
      <c r="I120" s="236"/>
      <c r="J120" s="236"/>
      <c r="K120" s="263"/>
      <c r="L120" s="263"/>
      <c r="M120" s="238"/>
      <c r="N120" s="238"/>
      <c r="O120" s="238"/>
      <c r="P120" s="238"/>
    </row>
    <row r="121" spans="1:17" s="256" customFormat="1" ht="20.100000000000001" customHeight="1">
      <c r="A121" s="262" t="s">
        <v>810</v>
      </c>
      <c r="B121" s="250"/>
      <c r="C121" s="260"/>
      <c r="D121" s="227"/>
      <c r="E121" s="221"/>
      <c r="F121" s="264"/>
      <c r="G121" s="264"/>
      <c r="H121" s="264"/>
      <c r="I121" s="264"/>
      <c r="J121" s="264"/>
      <c r="K121" s="264"/>
      <c r="L121" s="264"/>
      <c r="M121" s="254"/>
      <c r="N121" s="254"/>
      <c r="O121" s="254"/>
      <c r="P121" s="254"/>
      <c r="Q121" s="255"/>
    </row>
    <row r="122" spans="1:17" ht="20.100000000000001" customHeight="1">
      <c r="A122" s="221" t="s">
        <v>811</v>
      </c>
      <c r="B122" s="226" t="s">
        <v>807</v>
      </c>
      <c r="C122" s="258">
        <v>1</v>
      </c>
      <c r="D122" s="224" t="s">
        <v>762</v>
      </c>
      <c r="E122" s="221"/>
      <c r="F122" s="209">
        <f>F249</f>
        <v>0</v>
      </c>
      <c r="G122" s="166"/>
      <c r="H122" s="209">
        <f>H249</f>
        <v>2084431322</v>
      </c>
      <c r="I122" s="166"/>
      <c r="J122" s="209">
        <f>J249</f>
        <v>62530992</v>
      </c>
      <c r="K122" s="166"/>
      <c r="L122" s="264">
        <f>J122+H122+F122</f>
        <v>2146962314</v>
      </c>
      <c r="M122" s="254" t="s">
        <v>812</v>
      </c>
      <c r="N122" s="254"/>
      <c r="O122" s="254"/>
      <c r="P122" s="254"/>
    </row>
    <row r="123" spans="1:17" ht="20.100000000000001" customHeight="1">
      <c r="A123" s="221"/>
      <c r="B123" s="222"/>
      <c r="C123" s="258"/>
      <c r="D123" s="224"/>
      <c r="E123" s="221"/>
      <c r="F123" s="209"/>
      <c r="G123" s="166"/>
      <c r="H123" s="209"/>
      <c r="I123" s="166"/>
      <c r="J123" s="209"/>
      <c r="K123" s="166"/>
      <c r="L123" s="209"/>
      <c r="M123" s="226"/>
      <c r="N123" s="226"/>
      <c r="O123" s="226"/>
      <c r="P123" s="226"/>
    </row>
    <row r="124" spans="1:17" ht="20.100000000000001" customHeight="1">
      <c r="A124" s="262" t="s">
        <v>813</v>
      </c>
      <c r="B124" s="222"/>
      <c r="C124" s="258"/>
      <c r="D124" s="224"/>
      <c r="E124" s="221"/>
      <c r="F124" s="221"/>
      <c r="G124" s="221"/>
      <c r="H124" s="221"/>
      <c r="I124" s="221"/>
      <c r="J124" s="221"/>
      <c r="K124" s="221"/>
      <c r="L124" s="221"/>
      <c r="M124" s="226"/>
      <c r="N124" s="226"/>
      <c r="O124" s="226"/>
      <c r="P124" s="226"/>
    </row>
    <row r="125" spans="1:17" ht="20.100000000000001" customHeight="1">
      <c r="A125" s="221" t="s">
        <v>811</v>
      </c>
      <c r="B125" s="226" t="s">
        <v>807</v>
      </c>
      <c r="C125" s="258">
        <v>1</v>
      </c>
      <c r="D125" s="224" t="s">
        <v>762</v>
      </c>
      <c r="E125" s="221"/>
      <c r="F125" s="209">
        <f>F266</f>
        <v>0</v>
      </c>
      <c r="G125" s="166"/>
      <c r="H125" s="209">
        <f>H266</f>
        <v>1127670179</v>
      </c>
      <c r="I125" s="166"/>
      <c r="J125" s="209">
        <f>J266</f>
        <v>33825647</v>
      </c>
      <c r="K125" s="166"/>
      <c r="L125" s="264">
        <f>J125+H125+F125</f>
        <v>1161495826</v>
      </c>
      <c r="M125" s="254" t="s">
        <v>814</v>
      </c>
      <c r="N125" s="254"/>
      <c r="O125" s="254"/>
      <c r="P125" s="254"/>
    </row>
    <row r="126" spans="1:17" ht="20.100000000000001" customHeight="1">
      <c r="A126" s="221"/>
      <c r="B126" s="226"/>
      <c r="C126" s="258"/>
      <c r="D126" s="224"/>
      <c r="E126" s="221"/>
      <c r="F126" s="209"/>
      <c r="G126" s="166"/>
      <c r="H126" s="209"/>
      <c r="I126" s="166"/>
      <c r="J126" s="209"/>
      <c r="K126" s="166"/>
      <c r="L126" s="209"/>
      <c r="M126" s="226"/>
      <c r="N126" s="226"/>
      <c r="O126" s="226"/>
      <c r="P126" s="226"/>
    </row>
    <row r="127" spans="1:17" ht="20.100000000000001" customHeight="1">
      <c r="A127" s="262" t="s">
        <v>815</v>
      </c>
      <c r="B127" s="226"/>
      <c r="C127" s="258"/>
      <c r="D127" s="224"/>
      <c r="E127" s="221"/>
      <c r="F127" s="209"/>
      <c r="G127" s="166"/>
      <c r="H127" s="209"/>
      <c r="I127" s="166"/>
      <c r="J127" s="209"/>
      <c r="K127" s="166"/>
      <c r="L127" s="209"/>
      <c r="M127" s="226"/>
      <c r="N127" s="226"/>
      <c r="O127" s="226"/>
      <c r="P127" s="226"/>
    </row>
    <row r="128" spans="1:17" ht="20.100000000000001" customHeight="1">
      <c r="A128" s="221" t="s">
        <v>811</v>
      </c>
      <c r="B128" s="226" t="s">
        <v>807</v>
      </c>
      <c r="C128" s="258">
        <v>1</v>
      </c>
      <c r="D128" s="224" t="s">
        <v>762</v>
      </c>
      <c r="E128" s="221"/>
      <c r="F128" s="209">
        <f>F278</f>
        <v>0</v>
      </c>
      <c r="G128" s="166"/>
      <c r="H128" s="209">
        <f>H278</f>
        <v>919426813</v>
      </c>
      <c r="I128" s="166"/>
      <c r="J128" s="209">
        <f>J278</f>
        <v>27582368</v>
      </c>
      <c r="K128" s="166"/>
      <c r="L128" s="264">
        <f>J128+H128+F128</f>
        <v>947009181</v>
      </c>
      <c r="M128" s="254" t="s">
        <v>816</v>
      </c>
      <c r="N128" s="254"/>
      <c r="O128" s="254"/>
      <c r="P128" s="254"/>
    </row>
    <row r="129" spans="1:17" ht="20.100000000000001" customHeight="1">
      <c r="A129" s="221"/>
      <c r="B129" s="222"/>
      <c r="C129" s="258"/>
      <c r="D129" s="224"/>
      <c r="E129" s="221"/>
      <c r="F129" s="209"/>
      <c r="G129" s="166"/>
      <c r="H129" s="209"/>
      <c r="I129" s="166"/>
      <c r="J129" s="209"/>
      <c r="K129" s="166"/>
      <c r="L129" s="209"/>
      <c r="M129" s="226"/>
      <c r="N129" s="226"/>
      <c r="O129" s="226"/>
      <c r="P129" s="226"/>
    </row>
    <row r="130" spans="1:17" ht="20.100000000000001" customHeight="1">
      <c r="A130" s="262" t="s">
        <v>817</v>
      </c>
      <c r="B130" s="213"/>
      <c r="C130" s="223"/>
      <c r="D130" s="215"/>
      <c r="E130" s="217"/>
      <c r="F130" s="217"/>
      <c r="G130" s="217"/>
      <c r="H130" s="217"/>
      <c r="I130" s="217"/>
      <c r="J130" s="217"/>
      <c r="K130" s="217"/>
      <c r="L130" s="217"/>
      <c r="M130" s="238"/>
      <c r="N130" s="238"/>
      <c r="O130" s="238"/>
      <c r="P130" s="238"/>
    </row>
    <row r="131" spans="1:17" ht="20.100000000000001" customHeight="1">
      <c r="A131" s="221" t="s">
        <v>818</v>
      </c>
      <c r="B131" s="226" t="s">
        <v>807</v>
      </c>
      <c r="C131" s="258">
        <v>1</v>
      </c>
      <c r="D131" s="224" t="s">
        <v>762</v>
      </c>
      <c r="E131" s="217"/>
      <c r="F131" s="209">
        <f>F291</f>
        <v>0</v>
      </c>
      <c r="G131" s="166"/>
      <c r="H131" s="209">
        <f>H291</f>
        <v>599863016</v>
      </c>
      <c r="I131" s="166"/>
      <c r="J131" s="209">
        <f>J291</f>
        <v>17992457</v>
      </c>
      <c r="K131" s="166"/>
      <c r="L131" s="264">
        <f>J131+H131+F131</f>
        <v>617855473</v>
      </c>
      <c r="M131" s="218" t="s">
        <v>816</v>
      </c>
      <c r="N131" s="218"/>
      <c r="O131" s="218"/>
      <c r="P131" s="218"/>
    </row>
    <row r="132" spans="1:17" ht="20.100000000000001" customHeight="1">
      <c r="A132" s="221"/>
      <c r="B132" s="213"/>
      <c r="C132" s="265"/>
      <c r="D132" s="215"/>
      <c r="E132" s="217"/>
      <c r="F132" s="210"/>
      <c r="G132" s="217"/>
      <c r="H132" s="210"/>
      <c r="I132" s="217"/>
      <c r="J132" s="210"/>
      <c r="K132" s="210"/>
      <c r="L132" s="210"/>
      <c r="M132" s="238"/>
      <c r="N132" s="238"/>
      <c r="O132" s="238"/>
      <c r="P132" s="238"/>
    </row>
    <row r="133" spans="1:17" ht="20.100000000000001" customHeight="1">
      <c r="A133" s="262" t="s">
        <v>819</v>
      </c>
      <c r="B133" s="222"/>
      <c r="C133" s="258"/>
      <c r="D133" s="224"/>
      <c r="E133" s="221"/>
      <c r="F133" s="209"/>
      <c r="G133" s="166"/>
      <c r="H133" s="209"/>
      <c r="I133" s="166"/>
      <c r="J133" s="209"/>
      <c r="K133" s="166"/>
      <c r="L133" s="209"/>
      <c r="M133" s="226"/>
      <c r="N133" s="226"/>
      <c r="O133" s="226"/>
      <c r="P133" s="226"/>
    </row>
    <row r="134" spans="1:17" ht="20.100000000000001" customHeight="1">
      <c r="A134" s="221" t="s">
        <v>818</v>
      </c>
      <c r="B134" s="226" t="s">
        <v>807</v>
      </c>
      <c r="C134" s="258">
        <v>1</v>
      </c>
      <c r="D134" s="224" t="s">
        <v>762</v>
      </c>
      <c r="E134" s="221"/>
      <c r="F134" s="209">
        <f>F297</f>
        <v>38826528</v>
      </c>
      <c r="G134" s="166"/>
      <c r="H134" s="209">
        <f>H297</f>
        <v>83024787</v>
      </c>
      <c r="I134" s="166"/>
      <c r="J134" s="209">
        <f>J297</f>
        <v>63771045</v>
      </c>
      <c r="K134" s="166"/>
      <c r="L134" s="264">
        <f>J134+H134+F134</f>
        <v>185622360</v>
      </c>
      <c r="M134" s="254" t="s">
        <v>816</v>
      </c>
      <c r="N134" s="254"/>
      <c r="O134" s="254"/>
      <c r="P134" s="254"/>
    </row>
    <row r="135" spans="1:17" ht="20.100000000000001" customHeight="1">
      <c r="A135" s="221"/>
      <c r="B135" s="222"/>
      <c r="C135" s="258"/>
      <c r="D135" s="224"/>
      <c r="E135" s="221"/>
      <c r="F135" s="209"/>
      <c r="G135" s="166"/>
      <c r="H135" s="209"/>
      <c r="I135" s="166"/>
      <c r="J135" s="209"/>
      <c r="K135" s="166"/>
      <c r="L135" s="209"/>
      <c r="M135" s="226"/>
      <c r="N135" s="226"/>
      <c r="O135" s="226"/>
      <c r="P135" s="226"/>
    </row>
    <row r="136" spans="1:17" s="256" customFormat="1" ht="20.100000000000001" customHeight="1">
      <c r="A136" s="252" t="s">
        <v>820</v>
      </c>
      <c r="B136" s="250"/>
      <c r="C136" s="260"/>
      <c r="D136" s="227"/>
      <c r="E136" s="252"/>
      <c r="F136" s="261">
        <f>F137</f>
        <v>0</v>
      </c>
      <c r="G136" s="261"/>
      <c r="H136" s="261">
        <f>H137</f>
        <v>25440706</v>
      </c>
      <c r="I136" s="261"/>
      <c r="J136" s="261">
        <f>J137</f>
        <v>763220</v>
      </c>
      <c r="K136" s="261"/>
      <c r="L136" s="261">
        <f>J136+H136+F136</f>
        <v>26203926</v>
      </c>
      <c r="M136" s="254"/>
      <c r="N136" s="254"/>
      <c r="O136" s="254"/>
      <c r="P136" s="254"/>
    </row>
    <row r="137" spans="1:17" ht="20.100000000000001" customHeight="1">
      <c r="A137" s="221" t="s">
        <v>806</v>
      </c>
      <c r="B137" s="222"/>
      <c r="C137" s="258">
        <v>1</v>
      </c>
      <c r="D137" s="224" t="s">
        <v>762</v>
      </c>
      <c r="E137" s="266"/>
      <c r="F137" s="209">
        <f>INT(F329*0.4)</f>
        <v>0</v>
      </c>
      <c r="G137" s="166"/>
      <c r="H137" s="209">
        <f>INT(H329*0.4)</f>
        <v>25440706</v>
      </c>
      <c r="I137" s="166"/>
      <c r="J137" s="209">
        <f>INT(J329*0.4)</f>
        <v>763220</v>
      </c>
      <c r="K137" s="166"/>
      <c r="L137" s="209">
        <f>F137+H137+J137</f>
        <v>26203926</v>
      </c>
      <c r="M137" s="254" t="s">
        <v>816</v>
      </c>
      <c r="N137" s="254"/>
      <c r="O137" s="254"/>
      <c r="P137" s="254"/>
      <c r="Q137" s="194" t="s">
        <v>807</v>
      </c>
    </row>
    <row r="138" spans="1:17" ht="20.100000000000001" customHeight="1">
      <c r="A138" s="221"/>
      <c r="B138" s="222"/>
      <c r="C138" s="258"/>
      <c r="D138" s="224"/>
      <c r="E138" s="266"/>
      <c r="F138" s="266"/>
      <c r="G138" s="266"/>
      <c r="H138" s="266"/>
      <c r="I138" s="266"/>
      <c r="J138" s="266"/>
      <c r="K138" s="266"/>
      <c r="L138" s="266"/>
      <c r="M138" s="226"/>
      <c r="N138" s="226"/>
      <c r="O138" s="226"/>
      <c r="P138" s="226"/>
    </row>
    <row r="139" spans="1:17" s="256" customFormat="1" ht="20.100000000000001" customHeight="1">
      <c r="A139" s="252" t="s">
        <v>821</v>
      </c>
      <c r="B139" s="250"/>
      <c r="C139" s="260"/>
      <c r="D139" s="227"/>
      <c r="E139" s="267"/>
      <c r="F139" s="261">
        <f>F140</f>
        <v>0</v>
      </c>
      <c r="G139" s="261"/>
      <c r="H139" s="261">
        <f>H140</f>
        <v>11891361</v>
      </c>
      <c r="I139" s="261"/>
      <c r="J139" s="261">
        <f>J140</f>
        <v>356721</v>
      </c>
      <c r="K139" s="261"/>
      <c r="L139" s="261">
        <f>L140</f>
        <v>12248082</v>
      </c>
      <c r="M139" s="254"/>
      <c r="N139" s="254"/>
      <c r="O139" s="254"/>
      <c r="P139" s="254"/>
    </row>
    <row r="140" spans="1:17" ht="20.100000000000001" customHeight="1">
      <c r="A140" s="221" t="s">
        <v>806</v>
      </c>
      <c r="B140" s="222"/>
      <c r="C140" s="258">
        <v>1</v>
      </c>
      <c r="D140" s="224" t="s">
        <v>762</v>
      </c>
      <c r="E140" s="266"/>
      <c r="F140" s="209">
        <f>INT(F364*0.4)</f>
        <v>0</v>
      </c>
      <c r="G140" s="166"/>
      <c r="H140" s="209">
        <f>INT(H364*0.4)</f>
        <v>11891361</v>
      </c>
      <c r="I140" s="166"/>
      <c r="J140" s="209">
        <f>INT(J364*0.4)</f>
        <v>356721</v>
      </c>
      <c r="K140" s="166"/>
      <c r="L140" s="209">
        <f>F140+H140+J140</f>
        <v>12248082</v>
      </c>
      <c r="M140" s="254" t="s">
        <v>816</v>
      </c>
      <c r="N140" s="254"/>
      <c r="O140" s="254"/>
      <c r="P140" s="254"/>
      <c r="Q140" s="194" t="s">
        <v>807</v>
      </c>
    </row>
    <row r="141" spans="1:17" ht="20.100000000000001" customHeight="1">
      <c r="A141" s="221"/>
      <c r="B141" s="222"/>
      <c r="C141" s="258"/>
      <c r="D141" s="224"/>
      <c r="E141" s="266"/>
      <c r="F141" s="266"/>
      <c r="G141" s="266"/>
      <c r="H141" s="266"/>
      <c r="I141" s="266"/>
      <c r="J141" s="266"/>
      <c r="K141" s="266"/>
      <c r="L141" s="266"/>
      <c r="M141" s="226"/>
      <c r="N141" s="226"/>
      <c r="O141" s="226"/>
      <c r="P141" s="226"/>
    </row>
    <row r="142" spans="1:17" s="256" customFormat="1" ht="20.100000000000001" customHeight="1">
      <c r="A142" s="252" t="s">
        <v>822</v>
      </c>
      <c r="B142" s="250"/>
      <c r="C142" s="260"/>
      <c r="D142" s="227"/>
      <c r="E142" s="252"/>
      <c r="F142" s="268">
        <f>SUM(F143,F155)</f>
        <v>187318811</v>
      </c>
      <c r="G142" s="252"/>
      <c r="H142" s="268">
        <f>SUM(H143,H155)</f>
        <v>508755126</v>
      </c>
      <c r="I142" s="252"/>
      <c r="J142" s="268">
        <f>SUM(J143,J155)</f>
        <v>15262504</v>
      </c>
      <c r="K142" s="252"/>
      <c r="L142" s="268">
        <f>+L143+L155</f>
        <v>711336441</v>
      </c>
      <c r="M142" s="254"/>
      <c r="N142" s="254"/>
      <c r="O142" s="254"/>
      <c r="P142" s="254"/>
    </row>
    <row r="143" spans="1:17" ht="20.100000000000001" customHeight="1">
      <c r="A143" s="221" t="s">
        <v>823</v>
      </c>
      <c r="B143" s="222"/>
      <c r="C143" s="258">
        <v>1</v>
      </c>
      <c r="D143" s="224" t="s">
        <v>762</v>
      </c>
      <c r="E143" s="221"/>
      <c r="F143" s="269">
        <f>+F144+F149+F150</f>
        <v>184926937</v>
      </c>
      <c r="G143" s="221"/>
      <c r="H143" s="269"/>
      <c r="I143" s="221"/>
      <c r="J143" s="269"/>
      <c r="K143" s="221"/>
      <c r="L143" s="269">
        <f>+F143+H143+J143</f>
        <v>184926937</v>
      </c>
      <c r="M143" s="226"/>
      <c r="N143" s="226"/>
      <c r="O143" s="226"/>
      <c r="P143" s="226"/>
    </row>
    <row r="144" spans="1:17" ht="20.100000000000001" customHeight="1">
      <c r="A144" s="221" t="s">
        <v>824</v>
      </c>
      <c r="B144" s="222"/>
      <c r="C144" s="258">
        <v>1</v>
      </c>
      <c r="D144" s="224" t="s">
        <v>762</v>
      </c>
      <c r="E144" s="221"/>
      <c r="F144" s="269">
        <f>+F145+F146+F147+F148</f>
        <v>132839760</v>
      </c>
      <c r="G144" s="221"/>
      <c r="H144" s="269"/>
      <c r="I144" s="221"/>
      <c r="J144" s="269"/>
      <c r="K144" s="221"/>
      <c r="L144" s="269">
        <f t="shared" ref="L144:L150" si="8">+F144+H144+J144</f>
        <v>132839760</v>
      </c>
      <c r="M144" s="254" t="s">
        <v>816</v>
      </c>
      <c r="N144" s="254"/>
      <c r="O144" s="254"/>
      <c r="P144" s="254"/>
    </row>
    <row r="145" spans="1:16" ht="20.100000000000001" hidden="1" customHeight="1">
      <c r="A145" s="221" t="s">
        <v>825</v>
      </c>
      <c r="B145" s="222"/>
      <c r="C145" s="258">
        <v>1</v>
      </c>
      <c r="D145" s="224" t="s">
        <v>762</v>
      </c>
      <c r="E145" s="221"/>
      <c r="F145" s="269">
        <f>F423</f>
        <v>65402440</v>
      </c>
      <c r="G145" s="221"/>
      <c r="H145" s="269"/>
      <c r="I145" s="221"/>
      <c r="J145" s="269"/>
      <c r="K145" s="221"/>
      <c r="L145" s="269">
        <f t="shared" si="8"/>
        <v>65402440</v>
      </c>
      <c r="M145" s="226"/>
      <c r="N145" s="226"/>
      <c r="O145" s="226"/>
      <c r="P145" s="226"/>
    </row>
    <row r="146" spans="1:16" ht="20.100000000000001" hidden="1" customHeight="1">
      <c r="A146" s="221" t="s">
        <v>826</v>
      </c>
      <c r="B146" s="222"/>
      <c r="C146" s="258">
        <v>1</v>
      </c>
      <c r="D146" s="224" t="s">
        <v>762</v>
      </c>
      <c r="E146" s="221"/>
      <c r="F146" s="269">
        <f>F446</f>
        <v>28585488</v>
      </c>
      <c r="G146" s="221"/>
      <c r="H146" s="269"/>
      <c r="I146" s="221"/>
      <c r="J146" s="269"/>
      <c r="K146" s="221"/>
      <c r="L146" s="269">
        <f t="shared" si="8"/>
        <v>28585488</v>
      </c>
      <c r="M146" s="226"/>
      <c r="N146" s="226"/>
      <c r="O146" s="226"/>
      <c r="P146" s="226"/>
    </row>
    <row r="147" spans="1:16" ht="20.100000000000001" hidden="1" customHeight="1">
      <c r="A147" s="221" t="s">
        <v>827</v>
      </c>
      <c r="B147" s="222"/>
      <c r="C147" s="258">
        <v>1</v>
      </c>
      <c r="D147" s="224" t="s">
        <v>762</v>
      </c>
      <c r="E147" s="221"/>
      <c r="F147" s="269">
        <f>F469</f>
        <v>21048688</v>
      </c>
      <c r="G147" s="221"/>
      <c r="H147" s="269"/>
      <c r="I147" s="221"/>
      <c r="J147" s="269"/>
      <c r="K147" s="221"/>
      <c r="L147" s="269">
        <f t="shared" si="8"/>
        <v>21048688</v>
      </c>
      <c r="M147" s="226"/>
      <c r="N147" s="226"/>
      <c r="O147" s="226"/>
      <c r="P147" s="226"/>
    </row>
    <row r="148" spans="1:16" ht="20.100000000000001" hidden="1" customHeight="1">
      <c r="A148" s="221" t="s">
        <v>828</v>
      </c>
      <c r="B148" s="222"/>
      <c r="C148" s="258">
        <v>1</v>
      </c>
      <c r="D148" s="224" t="s">
        <v>762</v>
      </c>
      <c r="E148" s="221"/>
      <c r="F148" s="269">
        <f>F492</f>
        <v>17803144</v>
      </c>
      <c r="G148" s="221"/>
      <c r="H148" s="269"/>
      <c r="I148" s="221"/>
      <c r="J148" s="269"/>
      <c r="K148" s="221"/>
      <c r="L148" s="269">
        <f t="shared" si="8"/>
        <v>17803144</v>
      </c>
      <c r="M148" s="226"/>
      <c r="N148" s="226"/>
      <c r="O148" s="226"/>
      <c r="P148" s="226"/>
    </row>
    <row r="149" spans="1:16" ht="20.100000000000001" customHeight="1">
      <c r="A149" s="221" t="s">
        <v>829</v>
      </c>
      <c r="B149" s="222"/>
      <c r="C149" s="258">
        <v>1</v>
      </c>
      <c r="D149" s="224" t="s">
        <v>830</v>
      </c>
      <c r="E149" s="270">
        <f>F501</f>
        <v>4007177</v>
      </c>
      <c r="F149" s="269">
        <f>+E149*C149</f>
        <v>4007177</v>
      </c>
      <c r="G149" s="221"/>
      <c r="H149" s="269"/>
      <c r="I149" s="221"/>
      <c r="J149" s="269"/>
      <c r="K149" s="221"/>
      <c r="L149" s="269">
        <f t="shared" si="8"/>
        <v>4007177</v>
      </c>
      <c r="M149" s="254" t="s">
        <v>816</v>
      </c>
      <c r="N149" s="254"/>
      <c r="O149" s="254"/>
      <c r="P149" s="254"/>
    </row>
    <row r="150" spans="1:16" ht="20.100000000000001" customHeight="1">
      <c r="A150" s="221" t="s">
        <v>831</v>
      </c>
      <c r="B150" s="222"/>
      <c r="C150" s="258">
        <v>1</v>
      </c>
      <c r="D150" s="224" t="s">
        <v>762</v>
      </c>
      <c r="E150" s="270"/>
      <c r="F150" s="269">
        <f>+F151+F152+F153+F154</f>
        <v>48080000</v>
      </c>
      <c r="G150" s="221"/>
      <c r="H150" s="269"/>
      <c r="I150" s="221"/>
      <c r="J150" s="269"/>
      <c r="K150" s="221"/>
      <c r="L150" s="269">
        <f t="shared" si="8"/>
        <v>48080000</v>
      </c>
      <c r="M150" s="254" t="s">
        <v>816</v>
      </c>
      <c r="N150" s="254"/>
      <c r="O150" s="254"/>
      <c r="P150" s="254"/>
    </row>
    <row r="151" spans="1:16" ht="20.100000000000001" hidden="1" customHeight="1">
      <c r="A151" s="221" t="s">
        <v>832</v>
      </c>
      <c r="B151" s="222"/>
      <c r="C151" s="258">
        <v>1</v>
      </c>
      <c r="D151" s="224" t="s">
        <v>762</v>
      </c>
      <c r="E151" s="225">
        <f>F503</f>
        <v>19980000</v>
      </c>
      <c r="F151" s="269">
        <f>+E151*C151</f>
        <v>19980000</v>
      </c>
      <c r="G151" s="221"/>
      <c r="H151" s="269"/>
      <c r="I151" s="221"/>
      <c r="J151" s="269"/>
      <c r="K151" s="221"/>
      <c r="L151" s="269"/>
      <c r="M151" s="226"/>
      <c r="N151" s="226"/>
      <c r="O151" s="226"/>
      <c r="P151" s="226"/>
    </row>
    <row r="152" spans="1:16" ht="20.100000000000001" hidden="1" customHeight="1">
      <c r="A152" s="221" t="s">
        <v>833</v>
      </c>
      <c r="B152" s="222"/>
      <c r="C152" s="258">
        <v>1</v>
      </c>
      <c r="D152" s="224" t="s">
        <v>834</v>
      </c>
      <c r="E152" s="225">
        <f t="shared" ref="E152:E154" si="9">F504</f>
        <v>10000000</v>
      </c>
      <c r="F152" s="269">
        <f t="shared" ref="F152:F154" si="10">+E152*C152</f>
        <v>10000000</v>
      </c>
      <c r="G152" s="221"/>
      <c r="H152" s="269"/>
      <c r="I152" s="221"/>
      <c r="J152" s="269"/>
      <c r="K152" s="221"/>
      <c r="L152" s="269"/>
      <c r="M152" s="226"/>
      <c r="N152" s="226"/>
      <c r="O152" s="226"/>
      <c r="P152" s="226"/>
    </row>
    <row r="153" spans="1:16" s="220" customFormat="1" ht="20.100000000000001" hidden="1" customHeight="1">
      <c r="A153" s="271" t="s">
        <v>835</v>
      </c>
      <c r="B153" s="272"/>
      <c r="C153" s="258">
        <v>1</v>
      </c>
      <c r="D153" s="273" t="s">
        <v>762</v>
      </c>
      <c r="E153" s="274">
        <f t="shared" si="9"/>
        <v>9400000</v>
      </c>
      <c r="F153" s="275">
        <f t="shared" si="10"/>
        <v>9400000</v>
      </c>
      <c r="G153" s="271"/>
      <c r="H153" s="275"/>
      <c r="I153" s="271"/>
      <c r="J153" s="275"/>
      <c r="K153" s="271"/>
      <c r="L153" s="275"/>
      <c r="M153" s="276"/>
      <c r="N153" s="276"/>
      <c r="O153" s="276"/>
      <c r="P153" s="276"/>
    </row>
    <row r="154" spans="1:16" s="220" customFormat="1" ht="20.100000000000001" hidden="1" customHeight="1">
      <c r="A154" s="271" t="s">
        <v>836</v>
      </c>
      <c r="B154" s="272"/>
      <c r="C154" s="258">
        <v>1</v>
      </c>
      <c r="D154" s="273" t="s">
        <v>762</v>
      </c>
      <c r="E154" s="274">
        <f t="shared" si="9"/>
        <v>8700000</v>
      </c>
      <c r="F154" s="275">
        <f t="shared" si="10"/>
        <v>8700000</v>
      </c>
      <c r="G154" s="271"/>
      <c r="H154" s="275"/>
      <c r="I154" s="271"/>
      <c r="J154" s="275"/>
      <c r="K154" s="271"/>
      <c r="L154" s="275"/>
      <c r="M154" s="276"/>
      <c r="N154" s="276"/>
      <c r="O154" s="276"/>
      <c r="P154" s="276"/>
    </row>
    <row r="155" spans="1:16" ht="20.100000000000001" customHeight="1">
      <c r="A155" s="221" t="s">
        <v>837</v>
      </c>
      <c r="B155" s="222"/>
      <c r="C155" s="258">
        <v>1</v>
      </c>
      <c r="D155" s="224" t="s">
        <v>762</v>
      </c>
      <c r="E155" s="221"/>
      <c r="F155" s="269">
        <f>+F156+F157+F158+F159+F160+F161+F162+F163</f>
        <v>2391874</v>
      </c>
      <c r="G155" s="221"/>
      <c r="H155" s="269">
        <f>+H156+H157+H158+H159+H160+H161+H162+H163</f>
        <v>508755126</v>
      </c>
      <c r="I155" s="221"/>
      <c r="J155" s="269">
        <f>+J156+J157+J158+J159+J160+J161+J162+J163</f>
        <v>15262504</v>
      </c>
      <c r="K155" s="221"/>
      <c r="L155" s="269">
        <f>+F155+H155+J155</f>
        <v>526409504</v>
      </c>
      <c r="M155" s="226"/>
      <c r="N155" s="226"/>
      <c r="O155" s="226"/>
      <c r="P155" s="226"/>
    </row>
    <row r="156" spans="1:16" ht="20.100000000000001" customHeight="1">
      <c r="A156" s="221" t="s">
        <v>838</v>
      </c>
      <c r="B156" s="222"/>
      <c r="C156" s="258">
        <v>1</v>
      </c>
      <c r="D156" s="224" t="s">
        <v>762</v>
      </c>
      <c r="E156" s="221"/>
      <c r="F156" s="269">
        <f>F516</f>
        <v>2079356</v>
      </c>
      <c r="G156" s="221"/>
      <c r="H156" s="269">
        <f>H516</f>
        <v>84435427</v>
      </c>
      <c r="I156" s="221"/>
      <c r="J156" s="269">
        <f>J516</f>
        <v>2533061</v>
      </c>
      <c r="K156" s="221"/>
      <c r="L156" s="269">
        <f t="shared" ref="L156:L161" si="11">+F156+H156+J156</f>
        <v>89047844</v>
      </c>
      <c r="M156" s="254" t="s">
        <v>816</v>
      </c>
      <c r="N156" s="254"/>
      <c r="O156" s="254"/>
      <c r="P156" s="254"/>
    </row>
    <row r="157" spans="1:16" ht="20.100000000000001" customHeight="1">
      <c r="A157" s="221" t="s">
        <v>839</v>
      </c>
      <c r="B157" s="222"/>
      <c r="C157" s="258">
        <v>1</v>
      </c>
      <c r="D157" s="224" t="s">
        <v>762</v>
      </c>
      <c r="E157" s="221"/>
      <c r="F157" s="269"/>
      <c r="G157" s="221"/>
      <c r="H157" s="269">
        <f>H522</f>
        <v>225934917</v>
      </c>
      <c r="I157" s="221"/>
      <c r="J157" s="269">
        <f>J522</f>
        <v>6778031</v>
      </c>
      <c r="K157" s="221"/>
      <c r="L157" s="269">
        <f t="shared" si="11"/>
        <v>232712948</v>
      </c>
      <c r="M157" s="254" t="s">
        <v>816</v>
      </c>
      <c r="N157" s="254"/>
      <c r="O157" s="254"/>
      <c r="P157" s="254"/>
    </row>
    <row r="158" spans="1:16" ht="20.100000000000001" customHeight="1">
      <c r="A158" s="221" t="s">
        <v>840</v>
      </c>
      <c r="B158" s="222"/>
      <c r="C158" s="258">
        <v>1</v>
      </c>
      <c r="D158" s="224" t="s">
        <v>762</v>
      </c>
      <c r="E158" s="221"/>
      <c r="F158" s="269"/>
      <c r="G158" s="221"/>
      <c r="H158" s="269">
        <f>H528</f>
        <v>98089054</v>
      </c>
      <c r="I158" s="221"/>
      <c r="J158" s="269">
        <f>J528</f>
        <v>2942632</v>
      </c>
      <c r="K158" s="221"/>
      <c r="L158" s="269">
        <f t="shared" si="11"/>
        <v>101031686</v>
      </c>
      <c r="M158" s="254" t="s">
        <v>816</v>
      </c>
      <c r="N158" s="254"/>
      <c r="O158" s="254"/>
      <c r="P158" s="254"/>
    </row>
    <row r="159" spans="1:16" ht="20.100000000000001" customHeight="1">
      <c r="A159" s="221" t="s">
        <v>841</v>
      </c>
      <c r="B159" s="222"/>
      <c r="C159" s="258">
        <v>1</v>
      </c>
      <c r="D159" s="224" t="s">
        <v>762</v>
      </c>
      <c r="E159" s="221"/>
      <c r="F159" s="269">
        <f>F529</f>
        <v>312518</v>
      </c>
      <c r="G159" s="221"/>
      <c r="H159" s="269">
        <f>H529</f>
        <v>13042778</v>
      </c>
      <c r="I159" s="221"/>
      <c r="J159" s="269">
        <f>J529</f>
        <v>391283</v>
      </c>
      <c r="K159" s="221"/>
      <c r="L159" s="269">
        <f t="shared" si="11"/>
        <v>13746579</v>
      </c>
      <c r="M159" s="254" t="s">
        <v>816</v>
      </c>
      <c r="N159" s="254"/>
      <c r="O159" s="254"/>
      <c r="P159" s="254"/>
    </row>
    <row r="160" spans="1:16" ht="20.100000000000001" customHeight="1">
      <c r="A160" s="221" t="s">
        <v>842</v>
      </c>
      <c r="B160" s="222"/>
      <c r="C160" s="258">
        <v>1</v>
      </c>
      <c r="D160" s="224" t="s">
        <v>762</v>
      </c>
      <c r="E160" s="221"/>
      <c r="F160" s="221"/>
      <c r="G160" s="221"/>
      <c r="H160" s="269">
        <f>H530</f>
        <v>35192690</v>
      </c>
      <c r="I160" s="221"/>
      <c r="J160" s="269">
        <f>J530</f>
        <v>1055769</v>
      </c>
      <c r="K160" s="221"/>
      <c r="L160" s="269">
        <f t="shared" si="11"/>
        <v>36248459</v>
      </c>
      <c r="M160" s="254" t="s">
        <v>816</v>
      </c>
      <c r="N160" s="254"/>
      <c r="O160" s="254"/>
      <c r="P160" s="254"/>
    </row>
    <row r="161" spans="1:17" ht="20.100000000000001" customHeight="1">
      <c r="A161" s="221" t="s">
        <v>843</v>
      </c>
      <c r="B161" s="222"/>
      <c r="C161" s="258">
        <v>1</v>
      </c>
      <c r="D161" s="224" t="s">
        <v>762</v>
      </c>
      <c r="E161" s="221"/>
      <c r="F161" s="221"/>
      <c r="G161" s="221"/>
      <c r="H161" s="269">
        <f>H531</f>
        <v>18949896</v>
      </c>
      <c r="I161" s="221"/>
      <c r="J161" s="269">
        <f>J531</f>
        <v>568484</v>
      </c>
      <c r="K161" s="221"/>
      <c r="L161" s="269">
        <f t="shared" si="11"/>
        <v>19518380</v>
      </c>
      <c r="M161" s="254" t="s">
        <v>844</v>
      </c>
      <c r="N161" s="254"/>
      <c r="O161" s="254"/>
      <c r="P161" s="254"/>
    </row>
    <row r="162" spans="1:17" ht="20.100000000000001" customHeight="1">
      <c r="A162" s="221" t="s">
        <v>845</v>
      </c>
      <c r="B162" s="222"/>
      <c r="C162" s="258">
        <v>1</v>
      </c>
      <c r="D162" s="224" t="s">
        <v>846</v>
      </c>
      <c r="E162" s="221"/>
      <c r="F162" s="269"/>
      <c r="G162" s="221"/>
      <c r="H162" s="269">
        <f>H537</f>
        <v>23650298</v>
      </c>
      <c r="I162" s="221"/>
      <c r="J162" s="269">
        <f>J537</f>
        <v>709478</v>
      </c>
      <c r="K162" s="221"/>
      <c r="L162" s="269">
        <f>+F162+H162+J162</f>
        <v>24359776</v>
      </c>
      <c r="M162" s="254" t="s">
        <v>816</v>
      </c>
      <c r="N162" s="254"/>
      <c r="O162" s="254"/>
      <c r="P162" s="254"/>
    </row>
    <row r="163" spans="1:17" ht="20.100000000000001" customHeight="1">
      <c r="A163" s="221" t="s">
        <v>847</v>
      </c>
      <c r="B163" s="222"/>
      <c r="C163" s="258">
        <v>1</v>
      </c>
      <c r="D163" s="224" t="s">
        <v>762</v>
      </c>
      <c r="E163" s="221"/>
      <c r="F163" s="225"/>
      <c r="G163" s="221"/>
      <c r="H163" s="269">
        <f>H543</f>
        <v>9460066</v>
      </c>
      <c r="I163" s="221"/>
      <c r="J163" s="269">
        <f>J543</f>
        <v>283766</v>
      </c>
      <c r="K163" s="221"/>
      <c r="L163" s="269">
        <f>+F163+H163+J163</f>
        <v>9743832</v>
      </c>
      <c r="M163" s="254" t="s">
        <v>816</v>
      </c>
      <c r="N163" s="254"/>
      <c r="O163" s="254"/>
      <c r="P163" s="254"/>
    </row>
    <row r="164" spans="1:17" ht="20.100000000000001" customHeight="1">
      <c r="A164" s="221"/>
      <c r="B164" s="222"/>
      <c r="C164" s="258"/>
      <c r="D164" s="224"/>
      <c r="E164" s="221"/>
      <c r="F164" s="221"/>
      <c r="G164" s="221"/>
      <c r="H164" s="269"/>
      <c r="I164" s="221"/>
      <c r="J164" s="269"/>
      <c r="K164" s="221"/>
      <c r="L164" s="269"/>
      <c r="M164" s="226"/>
      <c r="N164" s="226"/>
      <c r="O164" s="226"/>
      <c r="P164" s="226"/>
    </row>
    <row r="165" spans="1:17" s="256" customFormat="1" ht="20.100000000000001" customHeight="1">
      <c r="A165" s="252" t="s">
        <v>848</v>
      </c>
      <c r="B165" s="250"/>
      <c r="C165" s="260"/>
      <c r="D165" s="227"/>
      <c r="E165" s="267"/>
      <c r="F165" s="261">
        <f>+F166+F167+F168</f>
        <v>1780107290</v>
      </c>
      <c r="G165" s="261"/>
      <c r="H165" s="261">
        <f>+H166+H167+H168</f>
        <v>242680317</v>
      </c>
      <c r="I165" s="261"/>
      <c r="J165" s="261">
        <f>+J166+J167+J168</f>
        <v>263970174</v>
      </c>
      <c r="K165" s="261"/>
      <c r="L165" s="261">
        <f>+L166+L167+L168</f>
        <v>2286757781</v>
      </c>
      <c r="M165" s="254"/>
      <c r="N165" s="254"/>
      <c r="O165" s="254"/>
      <c r="P165" s="254"/>
    </row>
    <row r="166" spans="1:17" ht="20.100000000000001" customHeight="1">
      <c r="A166" s="221" t="s">
        <v>849</v>
      </c>
      <c r="B166" s="222"/>
      <c r="C166" s="258">
        <v>1</v>
      </c>
      <c r="D166" s="224" t="s">
        <v>762</v>
      </c>
      <c r="E166" s="221"/>
      <c r="F166" s="269">
        <f>F570</f>
        <v>1763945639</v>
      </c>
      <c r="G166" s="221"/>
      <c r="H166" s="221"/>
      <c r="I166" s="221"/>
      <c r="J166" s="221"/>
      <c r="K166" s="221"/>
      <c r="L166" s="269">
        <f>+F166+H166+J166</f>
        <v>1763945639</v>
      </c>
      <c r="M166" s="254" t="s">
        <v>850</v>
      </c>
      <c r="N166" s="254"/>
      <c r="O166" s="254"/>
      <c r="P166" s="254"/>
    </row>
    <row r="167" spans="1:17" ht="20.100000000000001" customHeight="1">
      <c r="A167" s="221" t="s">
        <v>851</v>
      </c>
      <c r="B167" s="222"/>
      <c r="C167" s="258">
        <v>1</v>
      </c>
      <c r="D167" s="224" t="s">
        <v>762</v>
      </c>
      <c r="E167" s="221"/>
      <c r="F167" s="269">
        <f>F628</f>
        <v>16161651</v>
      </c>
      <c r="G167" s="221"/>
      <c r="H167" s="269">
        <f>H628</f>
        <v>242680317</v>
      </c>
      <c r="I167" s="221"/>
      <c r="J167" s="269">
        <f>J628</f>
        <v>1659174</v>
      </c>
      <c r="K167" s="221"/>
      <c r="L167" s="269">
        <f>+F167+H167+J167</f>
        <v>260501142</v>
      </c>
      <c r="M167" s="254" t="s">
        <v>850</v>
      </c>
      <c r="N167" s="254"/>
      <c r="O167" s="254"/>
      <c r="P167" s="254"/>
    </row>
    <row r="168" spans="1:17" ht="20.100000000000001" customHeight="1">
      <c r="A168" s="221" t="s">
        <v>852</v>
      </c>
      <c r="B168" s="222"/>
      <c r="C168" s="258">
        <v>1</v>
      </c>
      <c r="D168" s="224" t="s">
        <v>762</v>
      </c>
      <c r="E168" s="221"/>
      <c r="F168" s="225"/>
      <c r="G168" s="221"/>
      <c r="H168" s="221"/>
      <c r="I168" s="221"/>
      <c r="J168" s="225">
        <f>J636</f>
        <v>262311000</v>
      </c>
      <c r="K168" s="221"/>
      <c r="L168" s="225">
        <f>+F168+H168+J168</f>
        <v>262311000</v>
      </c>
      <c r="M168" s="254" t="s">
        <v>853</v>
      </c>
      <c r="N168" s="254"/>
      <c r="O168" s="254"/>
      <c r="P168" s="254"/>
      <c r="Q168" s="194" t="s">
        <v>854</v>
      </c>
    </row>
    <row r="169" spans="1:17" ht="20.100000000000001" customHeight="1">
      <c r="A169" s="221"/>
      <c r="B169" s="222"/>
      <c r="C169" s="223"/>
      <c r="D169" s="224"/>
      <c r="E169" s="221"/>
      <c r="F169" s="221"/>
      <c r="G169" s="221"/>
      <c r="H169" s="221"/>
      <c r="I169" s="221"/>
      <c r="J169" s="221"/>
      <c r="K169" s="221"/>
      <c r="L169" s="221"/>
      <c r="M169" s="226"/>
      <c r="N169" s="226"/>
      <c r="O169" s="226"/>
      <c r="P169" s="226"/>
    </row>
    <row r="170" spans="1:17" s="256" customFormat="1" ht="20.100000000000001" customHeight="1">
      <c r="A170" s="252" t="s">
        <v>855</v>
      </c>
      <c r="B170" s="250"/>
      <c r="C170" s="260"/>
      <c r="D170" s="227"/>
      <c r="E170" s="252"/>
      <c r="F170" s="277">
        <f>+F171+F172</f>
        <v>0</v>
      </c>
      <c r="G170" s="252"/>
      <c r="H170" s="277">
        <f>+H171+H172</f>
        <v>0</v>
      </c>
      <c r="I170" s="252"/>
      <c r="J170" s="277">
        <f>+J171+J172</f>
        <v>5628892500</v>
      </c>
      <c r="K170" s="277"/>
      <c r="L170" s="277">
        <f>+L171+L172</f>
        <v>5628892500</v>
      </c>
      <c r="M170" s="226" t="s">
        <v>856</v>
      </c>
      <c r="N170" s="226"/>
      <c r="O170" s="226"/>
      <c r="P170" s="226"/>
    </row>
    <row r="171" spans="1:17" s="220" customFormat="1" ht="20.100000000000001" customHeight="1">
      <c r="A171" s="236" t="s">
        <v>857</v>
      </c>
      <c r="B171" s="213"/>
      <c r="C171" s="214">
        <v>1</v>
      </c>
      <c r="D171" s="215" t="s">
        <v>858</v>
      </c>
      <c r="E171" s="236"/>
      <c r="F171" s="236"/>
      <c r="G171" s="236"/>
      <c r="H171" s="236"/>
      <c r="I171" s="236"/>
      <c r="J171" s="217">
        <f>J649</f>
        <v>5269935000</v>
      </c>
      <c r="K171" s="236"/>
      <c r="L171" s="217">
        <f>+F171+H171+J171</f>
        <v>5269935000</v>
      </c>
      <c r="M171" s="218"/>
      <c r="N171" s="218"/>
      <c r="O171" s="218"/>
      <c r="P171" s="218"/>
    </row>
    <row r="172" spans="1:17" ht="20.100000000000001" customHeight="1">
      <c r="A172" s="236" t="s">
        <v>859</v>
      </c>
      <c r="B172" s="213"/>
      <c r="C172" s="214">
        <v>1</v>
      </c>
      <c r="D172" s="215" t="s">
        <v>860</v>
      </c>
      <c r="E172" s="236"/>
      <c r="F172" s="236"/>
      <c r="G172" s="236"/>
      <c r="H172" s="236"/>
      <c r="I172" s="236"/>
      <c r="J172" s="217">
        <f>J655</f>
        <v>358957500</v>
      </c>
      <c r="K172" s="236"/>
      <c r="L172" s="217">
        <f>+F172+H172+J172</f>
        <v>358957500</v>
      </c>
      <c r="M172" s="218"/>
      <c r="N172" s="218"/>
      <c r="O172" s="218"/>
      <c r="P172" s="218"/>
    </row>
    <row r="173" spans="1:17" ht="20.100000000000001" customHeight="1">
      <c r="A173" s="236"/>
      <c r="B173" s="213"/>
      <c r="C173" s="214"/>
      <c r="D173" s="215"/>
      <c r="E173" s="236"/>
      <c r="F173" s="236"/>
      <c r="G173" s="236"/>
      <c r="H173" s="236"/>
      <c r="I173" s="236"/>
      <c r="J173" s="217"/>
      <c r="K173" s="236"/>
      <c r="L173" s="217"/>
      <c r="M173" s="238"/>
      <c r="N173" s="238"/>
      <c r="O173" s="238"/>
      <c r="P173" s="238"/>
    </row>
    <row r="174" spans="1:17" s="256" customFormat="1" ht="20.100000000000001" customHeight="1">
      <c r="A174" s="212" t="s">
        <v>861</v>
      </c>
      <c r="B174" s="278"/>
      <c r="C174" s="279">
        <v>1</v>
      </c>
      <c r="D174" s="280" t="s">
        <v>862</v>
      </c>
      <c r="E174" s="212"/>
      <c r="F174" s="281">
        <f>F672</f>
        <v>38568933</v>
      </c>
      <c r="G174" s="212"/>
      <c r="H174" s="281">
        <f>H672</f>
        <v>58518054</v>
      </c>
      <c r="I174" s="212"/>
      <c r="J174" s="281">
        <f>J672</f>
        <v>19407902</v>
      </c>
      <c r="K174" s="212"/>
      <c r="L174" s="281">
        <f>+F174+H174+J174</f>
        <v>116494889</v>
      </c>
      <c r="M174" s="218"/>
      <c r="N174" s="218"/>
      <c r="O174" s="218"/>
      <c r="P174" s="218"/>
    </row>
    <row r="175" spans="1:17" ht="20.100000000000001" customHeight="1">
      <c r="A175" s="252"/>
      <c r="B175" s="222"/>
      <c r="C175" s="258"/>
      <c r="D175" s="224"/>
      <c r="E175" s="221"/>
      <c r="F175" s="269"/>
      <c r="G175" s="221"/>
      <c r="H175" s="269"/>
      <c r="I175" s="221"/>
      <c r="J175" s="269"/>
      <c r="K175" s="221"/>
      <c r="L175" s="269"/>
      <c r="M175" s="226"/>
      <c r="N175" s="226"/>
      <c r="O175" s="226"/>
      <c r="P175" s="226"/>
    </row>
    <row r="176" spans="1:17" s="256" customFormat="1" ht="20.100000000000001" customHeight="1">
      <c r="A176" s="252" t="s">
        <v>863</v>
      </c>
      <c r="B176" s="250"/>
      <c r="C176" s="260">
        <v>1</v>
      </c>
      <c r="D176" s="227" t="s">
        <v>864</v>
      </c>
      <c r="E176" s="252"/>
      <c r="F176" s="282">
        <f>+F177+F178+F179+F180</f>
        <v>-13514919735</v>
      </c>
      <c r="G176" s="252"/>
      <c r="H176" s="268"/>
      <c r="I176" s="252"/>
      <c r="J176" s="268"/>
      <c r="K176" s="252"/>
      <c r="L176" s="268">
        <f>L177+L178+L179+L180</f>
        <v>-13514919735</v>
      </c>
      <c r="M176" s="254"/>
      <c r="N176" s="254"/>
      <c r="O176" s="254"/>
      <c r="P176" s="254"/>
    </row>
    <row r="177" spans="1:16" ht="20.100000000000001" customHeight="1">
      <c r="A177" s="221" t="s">
        <v>865</v>
      </c>
      <c r="B177" s="222"/>
      <c r="C177" s="258">
        <v>18</v>
      </c>
      <c r="D177" s="224" t="s">
        <v>866</v>
      </c>
      <c r="E177" s="221"/>
      <c r="F177" s="269">
        <f>F701</f>
        <v>-12030120072</v>
      </c>
      <c r="G177" s="221"/>
      <c r="H177" s="269"/>
      <c r="I177" s="221"/>
      <c r="J177" s="269"/>
      <c r="K177" s="221"/>
      <c r="L177" s="269">
        <f>L701</f>
        <v>-12030120072</v>
      </c>
      <c r="M177" s="226"/>
      <c r="N177" s="226"/>
      <c r="O177" s="226"/>
      <c r="P177" s="226"/>
    </row>
    <row r="178" spans="1:16" ht="20.100000000000001" customHeight="1">
      <c r="A178" s="221" t="s">
        <v>867</v>
      </c>
      <c r="B178" s="222"/>
      <c r="C178" s="258">
        <v>1</v>
      </c>
      <c r="D178" s="224" t="s">
        <v>762</v>
      </c>
      <c r="E178" s="221"/>
      <c r="F178" s="269">
        <f>F703</f>
        <v>-1405821738</v>
      </c>
      <c r="G178" s="221"/>
      <c r="H178" s="269"/>
      <c r="I178" s="221"/>
      <c r="J178" s="269"/>
      <c r="K178" s="221"/>
      <c r="L178" s="269">
        <f>L703</f>
        <v>-1405821738</v>
      </c>
      <c r="M178" s="226"/>
      <c r="N178" s="226"/>
      <c r="O178" s="226"/>
      <c r="P178" s="226"/>
    </row>
    <row r="179" spans="1:16" ht="20.100000000000001" customHeight="1">
      <c r="A179" s="221" t="s">
        <v>868</v>
      </c>
      <c r="B179" s="222"/>
      <c r="C179" s="258">
        <v>1</v>
      </c>
      <c r="D179" s="224" t="s">
        <v>834</v>
      </c>
      <c r="E179" s="221"/>
      <c r="F179" s="269">
        <f>F706</f>
        <v>-32110000</v>
      </c>
      <c r="G179" s="221"/>
      <c r="H179" s="269"/>
      <c r="I179" s="221"/>
      <c r="J179" s="269"/>
      <c r="K179" s="221"/>
      <c r="L179" s="269">
        <f>L706</f>
        <v>-32110000</v>
      </c>
      <c r="M179" s="226"/>
      <c r="N179" s="226"/>
      <c r="O179" s="226"/>
      <c r="P179" s="226"/>
    </row>
    <row r="180" spans="1:16" ht="20.100000000000001" customHeight="1">
      <c r="A180" s="221" t="s">
        <v>869</v>
      </c>
      <c r="B180" s="222"/>
      <c r="C180" s="258">
        <v>1</v>
      </c>
      <c r="D180" s="224" t="s">
        <v>762</v>
      </c>
      <c r="E180" s="221"/>
      <c r="F180" s="269">
        <f>F708</f>
        <v>-46867925</v>
      </c>
      <c r="G180" s="221"/>
      <c r="H180" s="269"/>
      <c r="I180" s="221"/>
      <c r="J180" s="269"/>
      <c r="K180" s="221"/>
      <c r="L180" s="269">
        <f>L708</f>
        <v>-46867925</v>
      </c>
      <c r="M180" s="226"/>
      <c r="N180" s="226"/>
      <c r="O180" s="226"/>
      <c r="P180" s="226"/>
    </row>
    <row r="181" spans="1:16" ht="20.100000000000001" customHeight="1">
      <c r="A181" s="221"/>
      <c r="B181" s="222"/>
      <c r="C181" s="258"/>
      <c r="D181" s="224"/>
      <c r="E181" s="221"/>
      <c r="F181" s="269"/>
      <c r="G181" s="221"/>
      <c r="H181" s="269"/>
      <c r="I181" s="221"/>
      <c r="J181" s="269"/>
      <c r="K181" s="221"/>
      <c r="L181" s="269"/>
      <c r="M181" s="226"/>
      <c r="N181" s="226"/>
      <c r="O181" s="226"/>
      <c r="P181" s="226"/>
    </row>
    <row r="182" spans="1:16" ht="20.100000000000001" customHeight="1">
      <c r="A182" s="221"/>
      <c r="B182" s="222"/>
      <c r="C182" s="258"/>
      <c r="D182" s="224"/>
      <c r="E182" s="221"/>
      <c r="F182" s="269"/>
      <c r="G182" s="221"/>
      <c r="H182" s="269"/>
      <c r="I182" s="221"/>
      <c r="J182" s="269"/>
      <c r="K182" s="221"/>
      <c r="L182" s="269"/>
      <c r="M182" s="226"/>
      <c r="N182" s="226"/>
      <c r="O182" s="226"/>
      <c r="P182" s="226"/>
    </row>
    <row r="183" spans="1:16" ht="20.100000000000001" customHeight="1">
      <c r="A183" s="221"/>
      <c r="B183" s="222"/>
      <c r="C183" s="258"/>
      <c r="D183" s="224"/>
      <c r="E183" s="221"/>
      <c r="F183" s="269"/>
      <c r="G183" s="221"/>
      <c r="H183" s="269"/>
      <c r="I183" s="221"/>
      <c r="J183" s="269"/>
      <c r="K183" s="221"/>
      <c r="L183" s="269"/>
      <c r="M183" s="226"/>
      <c r="N183" s="226"/>
      <c r="O183" s="226"/>
      <c r="P183" s="226"/>
    </row>
    <row r="184" spans="1:16" ht="20.100000000000001" customHeight="1">
      <c r="A184" s="221"/>
      <c r="B184" s="222"/>
      <c r="C184" s="258"/>
      <c r="D184" s="224"/>
      <c r="E184" s="221"/>
      <c r="F184" s="269"/>
      <c r="G184" s="221"/>
      <c r="H184" s="269"/>
      <c r="I184" s="221"/>
      <c r="J184" s="269"/>
      <c r="K184" s="221"/>
      <c r="L184" s="269"/>
      <c r="M184" s="226"/>
      <c r="N184" s="226"/>
      <c r="O184" s="226"/>
      <c r="P184" s="226"/>
    </row>
    <row r="185" spans="1:16" ht="20.100000000000001" customHeight="1">
      <c r="A185" s="221"/>
      <c r="B185" s="222"/>
      <c r="C185" s="258"/>
      <c r="D185" s="224"/>
      <c r="E185" s="221"/>
      <c r="F185" s="269"/>
      <c r="G185" s="221"/>
      <c r="H185" s="269"/>
      <c r="I185" s="221"/>
      <c r="J185" s="269"/>
      <c r="K185" s="221"/>
      <c r="L185" s="269"/>
      <c r="M185" s="226"/>
      <c r="N185" s="226"/>
      <c r="O185" s="226"/>
      <c r="P185" s="226"/>
    </row>
    <row r="186" spans="1:16" ht="20.100000000000001" hidden="1" customHeight="1">
      <c r="A186" s="221"/>
      <c r="B186" s="222"/>
      <c r="C186" s="258"/>
      <c r="D186" s="224"/>
      <c r="E186" s="221"/>
      <c r="F186" s="269"/>
      <c r="G186" s="221"/>
      <c r="H186" s="269"/>
      <c r="I186" s="221"/>
      <c r="J186" s="269"/>
      <c r="K186" s="221"/>
      <c r="L186" s="269"/>
      <c r="M186" s="226"/>
      <c r="N186" s="226"/>
      <c r="O186" s="226"/>
      <c r="P186" s="226"/>
    </row>
    <row r="187" spans="1:16" ht="20.100000000000001" hidden="1" customHeight="1">
      <c r="A187" s="221"/>
      <c r="B187" s="222"/>
      <c r="C187" s="258"/>
      <c r="D187" s="224"/>
      <c r="E187" s="221"/>
      <c r="F187" s="269"/>
      <c r="G187" s="221"/>
      <c r="H187" s="269"/>
      <c r="I187" s="221"/>
      <c r="J187" s="269"/>
      <c r="K187" s="221"/>
      <c r="L187" s="269"/>
      <c r="M187" s="226"/>
      <c r="N187" s="226"/>
      <c r="O187" s="226"/>
      <c r="P187" s="226"/>
    </row>
    <row r="188" spans="1:16" ht="20.100000000000001" hidden="1" customHeight="1">
      <c r="A188" s="221"/>
      <c r="B188" s="222"/>
      <c r="C188" s="258"/>
      <c r="D188" s="224"/>
      <c r="E188" s="221"/>
      <c r="F188" s="269"/>
      <c r="G188" s="221"/>
      <c r="H188" s="269"/>
      <c r="I188" s="221"/>
      <c r="J188" s="269"/>
      <c r="K188" s="221"/>
      <c r="L188" s="269"/>
      <c r="M188" s="226"/>
      <c r="N188" s="226"/>
      <c r="O188" s="226"/>
      <c r="P188" s="226"/>
    </row>
    <row r="189" spans="1:16" ht="20.100000000000001" hidden="1" customHeight="1">
      <c r="A189" s="221"/>
      <c r="B189" s="222"/>
      <c r="C189" s="258"/>
      <c r="D189" s="224"/>
      <c r="E189" s="221"/>
      <c r="F189" s="269"/>
      <c r="G189" s="221"/>
      <c r="H189" s="269"/>
      <c r="I189" s="221"/>
      <c r="J189" s="269"/>
      <c r="K189" s="221"/>
      <c r="L189" s="269"/>
      <c r="M189" s="226"/>
      <c r="N189" s="226"/>
      <c r="O189" s="226"/>
      <c r="P189" s="226"/>
    </row>
    <row r="190" spans="1:16" ht="20.100000000000001" hidden="1" customHeight="1">
      <c r="A190" s="221"/>
      <c r="B190" s="222"/>
      <c r="C190" s="258"/>
      <c r="D190" s="224"/>
      <c r="E190" s="221"/>
      <c r="F190" s="269"/>
      <c r="G190" s="221"/>
      <c r="H190" s="269"/>
      <c r="I190" s="221"/>
      <c r="J190" s="269"/>
      <c r="K190" s="221"/>
      <c r="L190" s="269"/>
      <c r="M190" s="226"/>
      <c r="N190" s="226"/>
      <c r="O190" s="226"/>
      <c r="P190" s="226"/>
    </row>
    <row r="191" spans="1:16" ht="20.100000000000001" hidden="1" customHeight="1">
      <c r="A191" s="221"/>
      <c r="B191" s="222"/>
      <c r="C191" s="258"/>
      <c r="D191" s="224"/>
      <c r="E191" s="221"/>
      <c r="F191" s="269"/>
      <c r="G191" s="221"/>
      <c r="H191" s="269"/>
      <c r="I191" s="221"/>
      <c r="J191" s="269"/>
      <c r="K191" s="221"/>
      <c r="L191" s="269"/>
      <c r="M191" s="226"/>
      <c r="N191" s="226"/>
      <c r="O191" s="226"/>
      <c r="P191" s="226"/>
    </row>
    <row r="192" spans="1:16" ht="20.100000000000001" hidden="1" customHeight="1">
      <c r="A192" s="221"/>
      <c r="B192" s="222"/>
      <c r="C192" s="258"/>
      <c r="D192" s="224"/>
      <c r="E192" s="221"/>
      <c r="F192" s="269"/>
      <c r="G192" s="221"/>
      <c r="H192" s="269"/>
      <c r="I192" s="221"/>
      <c r="J192" s="269"/>
      <c r="K192" s="221"/>
      <c r="L192" s="269"/>
      <c r="M192" s="226"/>
      <c r="N192" s="226"/>
      <c r="O192" s="226"/>
      <c r="P192" s="226"/>
    </row>
    <row r="193" spans="1:16" ht="20.100000000000001" hidden="1" customHeight="1">
      <c r="A193" s="221"/>
      <c r="B193" s="222"/>
      <c r="C193" s="258"/>
      <c r="D193" s="224"/>
      <c r="E193" s="221"/>
      <c r="F193" s="269"/>
      <c r="G193" s="221"/>
      <c r="H193" s="269"/>
      <c r="I193" s="221"/>
      <c r="J193" s="269"/>
      <c r="K193" s="221"/>
      <c r="L193" s="269"/>
      <c r="M193" s="226"/>
      <c r="N193" s="226"/>
      <c r="O193" s="226"/>
      <c r="P193" s="226"/>
    </row>
    <row r="194" spans="1:16" ht="20.100000000000001" hidden="1" customHeight="1">
      <c r="A194" s="221"/>
      <c r="B194" s="222"/>
      <c r="C194" s="258"/>
      <c r="D194" s="224"/>
      <c r="E194" s="221"/>
      <c r="F194" s="269"/>
      <c r="G194" s="221"/>
      <c r="H194" s="269"/>
      <c r="I194" s="221"/>
      <c r="J194" s="269"/>
      <c r="K194" s="221"/>
      <c r="L194" s="269"/>
      <c r="M194" s="226"/>
      <c r="N194" s="226"/>
      <c r="O194" s="226"/>
      <c r="P194" s="226"/>
    </row>
    <row r="195" spans="1:16" ht="20.100000000000001" hidden="1" customHeight="1">
      <c r="A195" s="221"/>
      <c r="B195" s="222"/>
      <c r="C195" s="258"/>
      <c r="D195" s="224"/>
      <c r="E195" s="221"/>
      <c r="F195" s="269"/>
      <c r="G195" s="221"/>
      <c r="H195" s="269"/>
      <c r="I195" s="221"/>
      <c r="J195" s="269"/>
      <c r="K195" s="221"/>
      <c r="L195" s="269"/>
      <c r="M195" s="226"/>
      <c r="N195" s="226"/>
      <c r="O195" s="226"/>
      <c r="P195" s="226"/>
    </row>
    <row r="196" spans="1:16" ht="20.100000000000001" hidden="1" customHeight="1">
      <c r="A196" s="221"/>
      <c r="B196" s="222"/>
      <c r="C196" s="258"/>
      <c r="D196" s="224"/>
      <c r="E196" s="221"/>
      <c r="F196" s="269"/>
      <c r="G196" s="221"/>
      <c r="H196" s="269"/>
      <c r="I196" s="221"/>
      <c r="J196" s="269"/>
      <c r="K196" s="221"/>
      <c r="L196" s="269"/>
      <c r="M196" s="226"/>
      <c r="N196" s="226"/>
      <c r="O196" s="226"/>
      <c r="P196" s="226"/>
    </row>
    <row r="197" spans="1:16" ht="20.100000000000001" hidden="1" customHeight="1">
      <c r="A197" s="221"/>
      <c r="B197" s="222"/>
      <c r="C197" s="258"/>
      <c r="D197" s="224"/>
      <c r="E197" s="221"/>
      <c r="F197" s="269"/>
      <c r="G197" s="221"/>
      <c r="H197" s="269"/>
      <c r="I197" s="221"/>
      <c r="J197" s="269"/>
      <c r="K197" s="221"/>
      <c r="L197" s="269"/>
      <c r="M197" s="226"/>
      <c r="N197" s="226"/>
      <c r="O197" s="226"/>
      <c r="P197" s="226"/>
    </row>
    <row r="198" spans="1:16" ht="20.100000000000001" customHeight="1">
      <c r="A198" s="249" t="s">
        <v>870</v>
      </c>
      <c r="B198" s="222"/>
      <c r="C198" s="258"/>
      <c r="D198" s="224"/>
      <c r="E198" s="221"/>
      <c r="F198" s="269"/>
      <c r="G198" s="221"/>
      <c r="H198" s="269"/>
      <c r="I198" s="221"/>
      <c r="J198" s="269"/>
      <c r="K198" s="221"/>
      <c r="L198" s="269"/>
      <c r="M198" s="226"/>
      <c r="N198" s="226"/>
      <c r="O198" s="226"/>
      <c r="P198" s="226"/>
    </row>
    <row r="199" spans="1:16" ht="20.100000000000001" customHeight="1">
      <c r="A199" s="249"/>
      <c r="B199" s="222"/>
      <c r="C199" s="258"/>
      <c r="D199" s="224"/>
      <c r="E199" s="221"/>
      <c r="F199" s="269"/>
      <c r="G199" s="221"/>
      <c r="H199" s="269"/>
      <c r="I199" s="221"/>
      <c r="J199" s="269"/>
      <c r="K199" s="221"/>
      <c r="L199" s="269"/>
      <c r="M199" s="226"/>
      <c r="N199" s="226"/>
      <c r="O199" s="226"/>
      <c r="P199" s="226"/>
    </row>
    <row r="200" spans="1:16" ht="20.100000000000001" hidden="1" customHeight="1">
      <c r="A200" s="221"/>
      <c r="B200" s="222"/>
      <c r="C200" s="258"/>
      <c r="D200" s="224"/>
      <c r="E200" s="221"/>
      <c r="F200" s="269"/>
      <c r="G200" s="221"/>
      <c r="H200" s="269"/>
      <c r="I200" s="221"/>
      <c r="J200" s="269"/>
      <c r="K200" s="221"/>
      <c r="L200" s="269"/>
      <c r="M200" s="226"/>
      <c r="N200" s="226"/>
      <c r="O200" s="226"/>
      <c r="P200" s="226"/>
    </row>
    <row r="201" spans="1:16" ht="20.100000000000001" customHeight="1">
      <c r="A201" s="249" t="s">
        <v>871</v>
      </c>
      <c r="B201" s="222"/>
      <c r="C201" s="223"/>
      <c r="D201" s="224"/>
      <c r="E201" s="221"/>
      <c r="F201" s="277"/>
      <c r="G201" s="252"/>
      <c r="H201" s="277"/>
      <c r="I201" s="252"/>
      <c r="J201" s="277"/>
      <c r="K201" s="252"/>
      <c r="L201" s="277"/>
      <c r="M201" s="226"/>
      <c r="N201" s="226"/>
      <c r="O201" s="226"/>
      <c r="P201" s="226"/>
    </row>
    <row r="202" spans="1:16" ht="20.100000000000001" customHeight="1">
      <c r="A202" s="252" t="s">
        <v>872</v>
      </c>
      <c r="B202" s="222"/>
      <c r="C202" s="223"/>
      <c r="D202" s="224"/>
      <c r="E202" s="221"/>
      <c r="F202" s="221"/>
      <c r="G202" s="221"/>
      <c r="H202" s="221"/>
      <c r="I202" s="221"/>
      <c r="J202" s="221"/>
      <c r="K202" s="221"/>
      <c r="L202" s="221"/>
      <c r="M202" s="226"/>
      <c r="N202" s="226"/>
      <c r="O202" s="226"/>
      <c r="P202" s="226"/>
    </row>
    <row r="203" spans="1:16" ht="20.100000000000001" customHeight="1">
      <c r="A203" s="224" t="s">
        <v>873</v>
      </c>
      <c r="B203" s="222"/>
      <c r="C203" s="265">
        <v>2326.1756210000003</v>
      </c>
      <c r="D203" s="224" t="s">
        <v>874</v>
      </c>
      <c r="E203" s="210">
        <v>125818</v>
      </c>
      <c r="F203" s="210">
        <f>INT(E203*C203)</f>
        <v>292674764</v>
      </c>
      <c r="G203" s="210">
        <v>941472</v>
      </c>
      <c r="H203" s="210">
        <f t="shared" ref="H203:H215" si="12">INT(G203*C203)</f>
        <v>2190029214</v>
      </c>
      <c r="I203" s="210">
        <v>123664</v>
      </c>
      <c r="J203" s="210">
        <f>INT(I203*C203)</f>
        <v>287664181</v>
      </c>
      <c r="K203" s="210">
        <f t="shared" ref="K203:L215" si="13">+E203+G203+I203</f>
        <v>1190954</v>
      </c>
      <c r="L203" s="210">
        <f t="shared" si="13"/>
        <v>2770368159</v>
      </c>
      <c r="M203" s="254" t="s">
        <v>789</v>
      </c>
      <c r="N203" s="254"/>
      <c r="O203" s="254"/>
      <c r="P203" s="254"/>
    </row>
    <row r="204" spans="1:16" s="220" customFormat="1" ht="20.100000000000001" customHeight="1">
      <c r="A204" s="215" t="s">
        <v>875</v>
      </c>
      <c r="B204" s="213"/>
      <c r="C204" s="258">
        <f>8*30</f>
        <v>240</v>
      </c>
      <c r="D204" s="215" t="s">
        <v>876</v>
      </c>
      <c r="E204" s="217">
        <v>47796</v>
      </c>
      <c r="F204" s="210">
        <f>INT(E204*C204)</f>
        <v>11471040</v>
      </c>
      <c r="G204" s="217">
        <v>37390</v>
      </c>
      <c r="H204" s="210">
        <f t="shared" si="12"/>
        <v>8973600</v>
      </c>
      <c r="I204" s="217">
        <v>11348</v>
      </c>
      <c r="J204" s="210">
        <f>INT(I204*C204)</f>
        <v>2723520</v>
      </c>
      <c r="K204" s="210">
        <f t="shared" si="13"/>
        <v>96534</v>
      </c>
      <c r="L204" s="210">
        <f t="shared" si="13"/>
        <v>23168160</v>
      </c>
      <c r="M204" s="254" t="s">
        <v>789</v>
      </c>
      <c r="N204" s="254"/>
      <c r="O204" s="254"/>
      <c r="P204" s="254"/>
    </row>
    <row r="205" spans="1:16" s="220" customFormat="1" ht="20.100000000000001" customHeight="1">
      <c r="A205" s="215" t="s">
        <v>877</v>
      </c>
      <c r="B205" s="213"/>
      <c r="C205" s="223">
        <v>2326.1756210000003</v>
      </c>
      <c r="D205" s="215" t="s">
        <v>874</v>
      </c>
      <c r="E205" s="217">
        <v>3569</v>
      </c>
      <c r="F205" s="210">
        <f>INT(E205*C205)</f>
        <v>8302120</v>
      </c>
      <c r="G205" s="283">
        <v>0</v>
      </c>
      <c r="H205" s="284">
        <f t="shared" si="12"/>
        <v>0</v>
      </c>
      <c r="I205" s="283">
        <v>0</v>
      </c>
      <c r="J205" s="283">
        <v>0</v>
      </c>
      <c r="K205" s="210">
        <f t="shared" si="13"/>
        <v>3569</v>
      </c>
      <c r="L205" s="210">
        <f t="shared" si="13"/>
        <v>8302120</v>
      </c>
      <c r="M205" s="254" t="s">
        <v>789</v>
      </c>
      <c r="N205" s="254"/>
      <c r="O205" s="254"/>
      <c r="P205" s="254"/>
    </row>
    <row r="206" spans="1:16" ht="20.100000000000001" customHeight="1">
      <c r="A206" s="224" t="s">
        <v>878</v>
      </c>
      <c r="B206" s="222"/>
      <c r="C206" s="258">
        <v>1</v>
      </c>
      <c r="D206" s="224" t="s">
        <v>788</v>
      </c>
      <c r="E206" s="225"/>
      <c r="F206" s="270"/>
      <c r="G206" s="270"/>
      <c r="H206" s="270"/>
      <c r="I206" s="225">
        <v>495405</v>
      </c>
      <c r="J206" s="210">
        <f t="shared" ref="J206:J215" si="14">INT(I206*C206)</f>
        <v>495405</v>
      </c>
      <c r="K206" s="210">
        <f t="shared" si="13"/>
        <v>495405</v>
      </c>
      <c r="L206" s="225">
        <f>J206*C206</f>
        <v>495405</v>
      </c>
      <c r="M206" s="254" t="s">
        <v>789</v>
      </c>
      <c r="N206" s="254"/>
      <c r="O206" s="254"/>
      <c r="P206" s="254"/>
    </row>
    <row r="207" spans="1:16" s="220" customFormat="1" ht="20.100000000000001" customHeight="1">
      <c r="A207" s="215" t="s">
        <v>879</v>
      </c>
      <c r="B207" s="213"/>
      <c r="C207" s="258">
        <v>1</v>
      </c>
      <c r="D207" s="215" t="s">
        <v>762</v>
      </c>
      <c r="E207" s="283">
        <v>0</v>
      </c>
      <c r="F207" s="283">
        <v>0</v>
      </c>
      <c r="G207" s="283">
        <v>0</v>
      </c>
      <c r="H207" s="284">
        <f t="shared" si="12"/>
        <v>0</v>
      </c>
      <c r="I207" s="217">
        <v>110664</v>
      </c>
      <c r="J207" s="210">
        <f t="shared" si="14"/>
        <v>110664</v>
      </c>
      <c r="K207" s="210">
        <f t="shared" si="13"/>
        <v>110664</v>
      </c>
      <c r="L207" s="210">
        <f t="shared" si="13"/>
        <v>110664</v>
      </c>
      <c r="M207" s="254" t="s">
        <v>789</v>
      </c>
      <c r="N207" s="254"/>
      <c r="O207" s="254"/>
      <c r="P207" s="254"/>
    </row>
    <row r="208" spans="1:16" ht="20.100000000000001" hidden="1" customHeight="1">
      <c r="A208" s="224" t="s">
        <v>880</v>
      </c>
      <c r="B208" s="222"/>
      <c r="C208" s="223">
        <v>0</v>
      </c>
      <c r="D208" s="224" t="s">
        <v>881</v>
      </c>
      <c r="E208" s="225">
        <v>8540</v>
      </c>
      <c r="F208" s="263">
        <f t="shared" ref="F208:F215" si="15">INT(E208*C208)</f>
        <v>0</v>
      </c>
      <c r="G208" s="264">
        <v>3394</v>
      </c>
      <c r="H208" s="263">
        <f t="shared" si="12"/>
        <v>0</v>
      </c>
      <c r="I208" s="264">
        <v>101</v>
      </c>
      <c r="J208" s="263">
        <f t="shared" si="14"/>
        <v>0</v>
      </c>
      <c r="K208" s="263">
        <f>+E208+G208+I208</f>
        <v>12035</v>
      </c>
      <c r="L208" s="263">
        <f t="shared" si="13"/>
        <v>0</v>
      </c>
      <c r="M208" s="226" t="s">
        <v>882</v>
      </c>
      <c r="N208" s="226"/>
      <c r="O208" s="226"/>
      <c r="P208" s="226"/>
    </row>
    <row r="209" spans="1:17" ht="20.100000000000001" hidden="1" customHeight="1">
      <c r="A209" s="224" t="s">
        <v>883</v>
      </c>
      <c r="B209" s="222"/>
      <c r="C209" s="265">
        <v>0</v>
      </c>
      <c r="D209" s="224" t="s">
        <v>881</v>
      </c>
      <c r="E209" s="225">
        <v>6900</v>
      </c>
      <c r="F209" s="263">
        <f t="shared" si="15"/>
        <v>0</v>
      </c>
      <c r="G209" s="264">
        <v>3394</v>
      </c>
      <c r="H209" s="263">
        <f t="shared" si="12"/>
        <v>0</v>
      </c>
      <c r="I209" s="264">
        <v>101</v>
      </c>
      <c r="J209" s="263">
        <f t="shared" si="14"/>
        <v>0</v>
      </c>
      <c r="K209" s="263">
        <f t="shared" ref="K209:K214" si="16">+E209+G209+I209</f>
        <v>10395</v>
      </c>
      <c r="L209" s="263">
        <f t="shared" si="13"/>
        <v>0</v>
      </c>
      <c r="M209" s="226" t="s">
        <v>884</v>
      </c>
      <c r="N209" s="226"/>
      <c r="O209" s="226"/>
      <c r="P209" s="226"/>
    </row>
    <row r="210" spans="1:17" ht="20.100000000000001" hidden="1" customHeight="1">
      <c r="A210" s="224" t="s">
        <v>885</v>
      </c>
      <c r="B210" s="222"/>
      <c r="C210" s="265">
        <v>0</v>
      </c>
      <c r="D210" s="224" t="s">
        <v>881</v>
      </c>
      <c r="E210" s="225">
        <v>3062</v>
      </c>
      <c r="F210" s="263">
        <f t="shared" si="15"/>
        <v>0</v>
      </c>
      <c r="G210" s="264">
        <v>3394</v>
      </c>
      <c r="H210" s="263">
        <f t="shared" si="12"/>
        <v>0</v>
      </c>
      <c r="I210" s="264">
        <v>101</v>
      </c>
      <c r="J210" s="263">
        <f t="shared" si="14"/>
        <v>0</v>
      </c>
      <c r="K210" s="263">
        <f t="shared" si="16"/>
        <v>6557</v>
      </c>
      <c r="L210" s="263">
        <f t="shared" si="13"/>
        <v>0</v>
      </c>
      <c r="M210" s="226" t="s">
        <v>886</v>
      </c>
      <c r="N210" s="226"/>
      <c r="O210" s="226"/>
      <c r="P210" s="226"/>
    </row>
    <row r="211" spans="1:17" ht="20.100000000000001" hidden="1" customHeight="1">
      <c r="A211" s="224" t="s">
        <v>887</v>
      </c>
      <c r="B211" s="222"/>
      <c r="C211" s="265">
        <v>0</v>
      </c>
      <c r="D211" s="224" t="s">
        <v>881</v>
      </c>
      <c r="E211" s="225">
        <v>2306</v>
      </c>
      <c r="F211" s="263">
        <f t="shared" si="15"/>
        <v>0</v>
      </c>
      <c r="G211" s="264">
        <v>1621</v>
      </c>
      <c r="H211" s="263">
        <f t="shared" si="12"/>
        <v>0</v>
      </c>
      <c r="I211" s="264">
        <v>48</v>
      </c>
      <c r="J211" s="263">
        <f t="shared" si="14"/>
        <v>0</v>
      </c>
      <c r="K211" s="263">
        <f t="shared" si="16"/>
        <v>3975</v>
      </c>
      <c r="L211" s="263">
        <f t="shared" si="13"/>
        <v>0</v>
      </c>
      <c r="M211" s="226" t="s">
        <v>888</v>
      </c>
      <c r="N211" s="226"/>
      <c r="O211" s="226"/>
      <c r="P211" s="226"/>
    </row>
    <row r="212" spans="1:17" ht="20.100000000000001" hidden="1" customHeight="1">
      <c r="A212" s="224" t="s">
        <v>889</v>
      </c>
      <c r="B212" s="222"/>
      <c r="C212" s="265">
        <v>0</v>
      </c>
      <c r="D212" s="224" t="s">
        <v>881</v>
      </c>
      <c r="E212" s="225">
        <v>1869</v>
      </c>
      <c r="F212" s="263">
        <f t="shared" si="15"/>
        <v>0</v>
      </c>
      <c r="G212" s="264">
        <v>1621</v>
      </c>
      <c r="H212" s="263">
        <f t="shared" si="12"/>
        <v>0</v>
      </c>
      <c r="I212" s="264">
        <v>48</v>
      </c>
      <c r="J212" s="263">
        <f t="shared" si="14"/>
        <v>0</v>
      </c>
      <c r="K212" s="263">
        <f t="shared" si="16"/>
        <v>3538</v>
      </c>
      <c r="L212" s="263">
        <f t="shared" si="13"/>
        <v>0</v>
      </c>
      <c r="M212" s="226" t="s">
        <v>890</v>
      </c>
      <c r="N212" s="226"/>
      <c r="O212" s="226"/>
      <c r="P212" s="226"/>
    </row>
    <row r="213" spans="1:17" ht="20.100000000000001" hidden="1" customHeight="1">
      <c r="A213" s="224" t="s">
        <v>891</v>
      </c>
      <c r="B213" s="222"/>
      <c r="C213" s="265">
        <v>0</v>
      </c>
      <c r="D213" s="224" t="s">
        <v>881</v>
      </c>
      <c r="E213" s="225">
        <v>1361</v>
      </c>
      <c r="F213" s="263">
        <f t="shared" si="15"/>
        <v>0</v>
      </c>
      <c r="G213" s="264">
        <v>1324</v>
      </c>
      <c r="H213" s="263">
        <f t="shared" si="12"/>
        <v>0</v>
      </c>
      <c r="I213" s="264">
        <v>39</v>
      </c>
      <c r="J213" s="263">
        <f t="shared" si="14"/>
        <v>0</v>
      </c>
      <c r="K213" s="263">
        <f t="shared" si="16"/>
        <v>2724</v>
      </c>
      <c r="L213" s="263">
        <f t="shared" si="13"/>
        <v>0</v>
      </c>
      <c r="M213" s="226" t="s">
        <v>892</v>
      </c>
      <c r="N213" s="226"/>
      <c r="O213" s="226"/>
      <c r="P213" s="226"/>
    </row>
    <row r="214" spans="1:17" ht="20.100000000000001" hidden="1" customHeight="1">
      <c r="A214" s="224" t="s">
        <v>893</v>
      </c>
      <c r="B214" s="222"/>
      <c r="C214" s="265">
        <v>0</v>
      </c>
      <c r="D214" s="224" t="s">
        <v>881</v>
      </c>
      <c r="E214" s="225">
        <f>+E211</f>
        <v>2306</v>
      </c>
      <c r="F214" s="263">
        <f t="shared" si="15"/>
        <v>0</v>
      </c>
      <c r="G214" s="264">
        <f>+G211</f>
        <v>1621</v>
      </c>
      <c r="H214" s="263">
        <f t="shared" si="12"/>
        <v>0</v>
      </c>
      <c r="I214" s="264">
        <f>+I211</f>
        <v>48</v>
      </c>
      <c r="J214" s="263">
        <f t="shared" si="14"/>
        <v>0</v>
      </c>
      <c r="K214" s="263">
        <f t="shared" si="16"/>
        <v>3975</v>
      </c>
      <c r="L214" s="263">
        <f t="shared" si="13"/>
        <v>0</v>
      </c>
      <c r="M214" s="226" t="s">
        <v>894</v>
      </c>
      <c r="N214" s="226"/>
      <c r="O214" s="226"/>
      <c r="P214" s="226"/>
    </row>
    <row r="215" spans="1:17" ht="20.100000000000001" hidden="1" customHeight="1">
      <c r="A215" s="224" t="s">
        <v>895</v>
      </c>
      <c r="B215" s="222"/>
      <c r="C215" s="265">
        <v>0</v>
      </c>
      <c r="D215" s="224" t="s">
        <v>881</v>
      </c>
      <c r="E215" s="225">
        <v>980</v>
      </c>
      <c r="F215" s="263">
        <f t="shared" si="15"/>
        <v>0</v>
      </c>
      <c r="G215" s="225">
        <v>1179</v>
      </c>
      <c r="H215" s="263">
        <f t="shared" si="12"/>
        <v>0</v>
      </c>
      <c r="I215" s="225">
        <v>35</v>
      </c>
      <c r="J215" s="263">
        <f t="shared" si="14"/>
        <v>0</v>
      </c>
      <c r="K215" s="225">
        <v>2194</v>
      </c>
      <c r="L215" s="263">
        <f t="shared" si="13"/>
        <v>0</v>
      </c>
      <c r="M215" s="226" t="s">
        <v>896</v>
      </c>
      <c r="N215" s="226"/>
      <c r="O215" s="226"/>
      <c r="P215" s="226"/>
    </row>
    <row r="216" spans="1:17" ht="20.100000000000001" customHeight="1">
      <c r="A216" s="224"/>
      <c r="B216" s="222"/>
      <c r="C216" s="223"/>
      <c r="D216" s="224"/>
      <c r="E216" s="225"/>
      <c r="F216" s="263"/>
      <c r="G216" s="264"/>
      <c r="H216" s="263"/>
      <c r="I216" s="264"/>
      <c r="J216" s="264"/>
      <c r="K216" s="263"/>
      <c r="L216" s="263"/>
      <c r="M216" s="226"/>
      <c r="N216" s="226"/>
      <c r="O216" s="226"/>
      <c r="P216" s="226"/>
    </row>
    <row r="217" spans="1:17" s="290" customFormat="1" ht="20.100000000000001" customHeight="1">
      <c r="A217" s="186" t="s">
        <v>897</v>
      </c>
      <c r="B217" s="171"/>
      <c r="C217" s="285"/>
      <c r="D217" s="286"/>
      <c r="E217" s="287"/>
      <c r="F217" s="288">
        <f>SUM(F203:F216)</f>
        <v>312447924</v>
      </c>
      <c r="G217" s="287"/>
      <c r="H217" s="287">
        <f>SUM(H203:H216)</f>
        <v>2199002814</v>
      </c>
      <c r="I217" s="287"/>
      <c r="J217" s="287">
        <f>SUM(J203:J216)</f>
        <v>290993770</v>
      </c>
      <c r="K217" s="287"/>
      <c r="L217" s="287">
        <f>SUM(L203:L216)</f>
        <v>2802444508</v>
      </c>
      <c r="M217" s="218"/>
      <c r="N217" s="218"/>
      <c r="O217" s="218"/>
      <c r="P217" s="218"/>
      <c r="Q217" s="289"/>
    </row>
    <row r="218" spans="1:17" ht="20.100000000000001" customHeight="1">
      <c r="A218" s="236"/>
      <c r="B218" s="213"/>
      <c r="C218" s="223"/>
      <c r="D218" s="215"/>
      <c r="E218" s="236"/>
      <c r="F218" s="236"/>
      <c r="G218" s="236"/>
      <c r="H218" s="236"/>
      <c r="I218" s="236"/>
      <c r="J218" s="236"/>
      <c r="K218" s="263"/>
      <c r="L218" s="263"/>
      <c r="M218" s="238"/>
      <c r="N218" s="238"/>
      <c r="O218" s="238"/>
      <c r="P218" s="238"/>
    </row>
    <row r="219" spans="1:17" ht="20.100000000000001" customHeight="1">
      <c r="A219" s="252"/>
      <c r="B219" s="161"/>
      <c r="C219" s="208"/>
      <c r="D219" s="179"/>
      <c r="E219" s="166"/>
      <c r="F219" s="291"/>
      <c r="G219" s="178"/>
      <c r="H219" s="291"/>
      <c r="I219" s="178"/>
      <c r="J219" s="291"/>
      <c r="K219" s="178"/>
      <c r="L219" s="291"/>
      <c r="M219" s="35"/>
      <c r="N219" s="35"/>
      <c r="O219" s="35"/>
      <c r="P219" s="35"/>
    </row>
    <row r="220" spans="1:17" ht="20.100000000000001" customHeight="1">
      <c r="A220" s="236"/>
      <c r="B220" s="213"/>
      <c r="C220" s="223"/>
      <c r="D220" s="215"/>
      <c r="E220" s="236"/>
      <c r="F220" s="236"/>
      <c r="G220" s="236"/>
      <c r="H220" s="236"/>
      <c r="I220" s="236"/>
      <c r="J220" s="236"/>
      <c r="K220" s="263"/>
      <c r="L220" s="263"/>
      <c r="M220" s="238"/>
      <c r="N220" s="238"/>
      <c r="O220" s="238"/>
      <c r="P220" s="238"/>
    </row>
    <row r="221" spans="1:17" ht="20.100000000000001" customHeight="1">
      <c r="A221" s="280"/>
      <c r="B221" s="213"/>
      <c r="C221" s="223"/>
      <c r="D221" s="215"/>
      <c r="E221" s="236"/>
      <c r="F221" s="217"/>
      <c r="G221" s="236"/>
      <c r="H221" s="217"/>
      <c r="I221" s="236"/>
      <c r="J221" s="217"/>
      <c r="K221" s="263"/>
      <c r="L221" s="263"/>
      <c r="M221" s="238"/>
      <c r="N221" s="238"/>
      <c r="O221" s="238"/>
      <c r="P221" s="238"/>
    </row>
    <row r="222" spans="1:17" ht="20.100000000000001" customHeight="1">
      <c r="A222" s="236"/>
      <c r="B222" s="213"/>
      <c r="C222" s="223"/>
      <c r="D222" s="215"/>
      <c r="E222" s="236"/>
      <c r="F222" s="236"/>
      <c r="G222" s="236"/>
      <c r="H222" s="236"/>
      <c r="I222" s="236"/>
      <c r="J222" s="236"/>
      <c r="K222" s="263"/>
      <c r="L222" s="263"/>
      <c r="M222" s="238"/>
      <c r="N222" s="238"/>
      <c r="O222" s="238"/>
      <c r="P222" s="238"/>
    </row>
    <row r="223" spans="1:17" ht="20.100000000000001" customHeight="1">
      <c r="A223" s="236"/>
      <c r="B223" s="213"/>
      <c r="C223" s="223"/>
      <c r="D223" s="215"/>
      <c r="E223" s="236"/>
      <c r="F223" s="236"/>
      <c r="G223" s="236"/>
      <c r="H223" s="236"/>
      <c r="I223" s="236"/>
      <c r="J223" s="236"/>
      <c r="K223" s="263"/>
      <c r="L223" s="263"/>
      <c r="M223" s="238"/>
      <c r="N223" s="238"/>
      <c r="O223" s="238"/>
      <c r="P223" s="238"/>
    </row>
    <row r="224" spans="1:17" ht="20.100000000000001" customHeight="1">
      <c r="A224" s="236"/>
      <c r="B224" s="213"/>
      <c r="C224" s="223"/>
      <c r="D224" s="215"/>
      <c r="E224" s="236"/>
      <c r="F224" s="236"/>
      <c r="G224" s="236"/>
      <c r="H224" s="236"/>
      <c r="I224" s="236"/>
      <c r="J224" s="236"/>
      <c r="K224" s="263"/>
      <c r="L224" s="263"/>
      <c r="M224" s="238"/>
      <c r="N224" s="238"/>
      <c r="O224" s="238"/>
      <c r="P224" s="238"/>
    </row>
    <row r="225" spans="1:16" ht="20.100000000000001" customHeight="1">
      <c r="A225" s="236"/>
      <c r="B225" s="213"/>
      <c r="C225" s="223"/>
      <c r="D225" s="215"/>
      <c r="E225" s="236"/>
      <c r="F225" s="236"/>
      <c r="G225" s="236"/>
      <c r="H225" s="236"/>
      <c r="I225" s="236"/>
      <c r="J225" s="236"/>
      <c r="K225" s="263"/>
      <c r="L225" s="263"/>
      <c r="M225" s="238"/>
      <c r="N225" s="238"/>
      <c r="O225" s="238"/>
      <c r="P225" s="238"/>
    </row>
    <row r="226" spans="1:16" ht="20.100000000000001" customHeight="1">
      <c r="A226" s="236"/>
      <c r="B226" s="213"/>
      <c r="C226" s="223"/>
      <c r="D226" s="215"/>
      <c r="E226" s="236"/>
      <c r="F226" s="236"/>
      <c r="G226" s="236"/>
      <c r="H226" s="236"/>
      <c r="I226" s="236"/>
      <c r="J226" s="236"/>
      <c r="K226" s="263"/>
      <c r="L226" s="263"/>
      <c r="M226" s="238"/>
      <c r="N226" s="238"/>
      <c r="O226" s="238"/>
      <c r="P226" s="238"/>
    </row>
    <row r="227" spans="1:16" ht="20.100000000000001" customHeight="1">
      <c r="A227" s="236"/>
      <c r="B227" s="213"/>
      <c r="C227" s="223"/>
      <c r="D227" s="215"/>
      <c r="E227" s="236"/>
      <c r="F227" s="236"/>
      <c r="G227" s="236"/>
      <c r="H227" s="236"/>
      <c r="I227" s="236"/>
      <c r="J227" s="236"/>
      <c r="K227" s="263"/>
      <c r="L227" s="263"/>
      <c r="M227" s="238"/>
      <c r="N227" s="238"/>
      <c r="O227" s="238"/>
      <c r="P227" s="238"/>
    </row>
    <row r="228" spans="1:16" ht="20.100000000000001" customHeight="1">
      <c r="A228" s="236"/>
      <c r="B228" s="213"/>
      <c r="C228" s="223"/>
      <c r="D228" s="215"/>
      <c r="E228" s="236"/>
      <c r="F228" s="236"/>
      <c r="G228" s="236"/>
      <c r="H228" s="236"/>
      <c r="I228" s="236"/>
      <c r="J228" s="236"/>
      <c r="K228" s="263"/>
      <c r="L228" s="263"/>
      <c r="M228" s="238"/>
      <c r="N228" s="238"/>
      <c r="O228" s="238"/>
      <c r="P228" s="238"/>
    </row>
    <row r="229" spans="1:16" ht="20.100000000000001" customHeight="1">
      <c r="A229" s="236"/>
      <c r="B229" s="213"/>
      <c r="C229" s="223"/>
      <c r="D229" s="215"/>
      <c r="E229" s="236"/>
      <c r="F229" s="236"/>
      <c r="G229" s="236"/>
      <c r="H229" s="236"/>
      <c r="I229" s="236"/>
      <c r="J229" s="236"/>
      <c r="K229" s="263"/>
      <c r="L229" s="263"/>
      <c r="M229" s="238"/>
      <c r="N229" s="238"/>
      <c r="O229" s="238"/>
      <c r="P229" s="238"/>
    </row>
    <row r="230" spans="1:16" ht="20.100000000000001" customHeight="1">
      <c r="A230" s="236"/>
      <c r="B230" s="213"/>
      <c r="C230" s="223"/>
      <c r="D230" s="215"/>
      <c r="E230" s="236"/>
      <c r="F230" s="236"/>
      <c r="G230" s="236"/>
      <c r="H230" s="236"/>
      <c r="I230" s="236"/>
      <c r="J230" s="236"/>
      <c r="K230" s="263"/>
      <c r="L230" s="263"/>
      <c r="M230" s="238"/>
      <c r="N230" s="238"/>
      <c r="O230" s="238"/>
      <c r="P230" s="238"/>
    </row>
    <row r="231" spans="1:16" ht="20.100000000000001" customHeight="1">
      <c r="A231" s="236"/>
      <c r="B231" s="213"/>
      <c r="C231" s="223"/>
      <c r="D231" s="215"/>
      <c r="E231" s="236"/>
      <c r="F231" s="236"/>
      <c r="G231" s="236"/>
      <c r="H231" s="236"/>
      <c r="I231" s="236"/>
      <c r="J231" s="236"/>
      <c r="K231" s="263"/>
      <c r="L231" s="263"/>
      <c r="M231" s="238"/>
      <c r="N231" s="238"/>
      <c r="O231" s="238"/>
      <c r="P231" s="238"/>
    </row>
    <row r="232" spans="1:16" ht="20.100000000000001" customHeight="1">
      <c r="A232" s="236"/>
      <c r="B232" s="213"/>
      <c r="C232" s="223"/>
      <c r="D232" s="215"/>
      <c r="E232" s="236"/>
      <c r="F232" s="236"/>
      <c r="G232" s="236"/>
      <c r="H232" s="236"/>
      <c r="I232" s="236"/>
      <c r="J232" s="236"/>
      <c r="K232" s="263"/>
      <c r="L232" s="263"/>
      <c r="M232" s="238"/>
      <c r="N232" s="238"/>
      <c r="O232" s="238"/>
      <c r="P232" s="238"/>
    </row>
    <row r="233" spans="1:16" ht="20.100000000000001" customHeight="1">
      <c r="A233" s="236"/>
      <c r="B233" s="213"/>
      <c r="C233" s="223"/>
      <c r="D233" s="215"/>
      <c r="E233" s="236"/>
      <c r="F233" s="236"/>
      <c r="G233" s="236"/>
      <c r="H233" s="236"/>
      <c r="I233" s="236"/>
      <c r="J233" s="236"/>
      <c r="K233" s="263"/>
      <c r="L233" s="263"/>
      <c r="M233" s="238"/>
      <c r="N233" s="238"/>
      <c r="O233" s="238"/>
      <c r="P233" s="238"/>
    </row>
    <row r="234" spans="1:16" ht="20.100000000000001" customHeight="1">
      <c r="A234" s="236"/>
      <c r="B234" s="213"/>
      <c r="C234" s="223"/>
      <c r="D234" s="215"/>
      <c r="E234" s="236"/>
      <c r="F234" s="236"/>
      <c r="G234" s="236"/>
      <c r="H234" s="236"/>
      <c r="I234" s="236"/>
      <c r="J234" s="236"/>
      <c r="K234" s="263"/>
      <c r="L234" s="263"/>
      <c r="M234" s="238"/>
      <c r="N234" s="238"/>
      <c r="O234" s="238"/>
      <c r="P234" s="238"/>
    </row>
    <row r="235" spans="1:16" ht="20.100000000000001" customHeight="1">
      <c r="A235" s="236"/>
      <c r="B235" s="213"/>
      <c r="C235" s="223"/>
      <c r="D235" s="215"/>
      <c r="E235" s="236"/>
      <c r="F235" s="236"/>
      <c r="G235" s="236"/>
      <c r="H235" s="236"/>
      <c r="I235" s="236"/>
      <c r="J235" s="236"/>
      <c r="K235" s="263"/>
      <c r="L235" s="263"/>
      <c r="M235" s="238"/>
      <c r="N235" s="238"/>
      <c r="O235" s="238"/>
      <c r="P235" s="238"/>
    </row>
    <row r="236" spans="1:16" ht="20.100000000000001" customHeight="1">
      <c r="A236" s="236"/>
      <c r="B236" s="213"/>
      <c r="C236" s="223"/>
      <c r="D236" s="215"/>
      <c r="E236" s="236"/>
      <c r="F236" s="236"/>
      <c r="G236" s="236"/>
      <c r="H236" s="236"/>
      <c r="I236" s="236"/>
      <c r="J236" s="236"/>
      <c r="K236" s="263"/>
      <c r="L236" s="263"/>
      <c r="M236" s="238"/>
      <c r="N236" s="238"/>
      <c r="O236" s="238"/>
      <c r="P236" s="238"/>
    </row>
    <row r="237" spans="1:16" ht="20.100000000000001" customHeight="1">
      <c r="A237" s="236"/>
      <c r="B237" s="213"/>
      <c r="C237" s="223"/>
      <c r="D237" s="215"/>
      <c r="E237" s="236"/>
      <c r="F237" s="236"/>
      <c r="G237" s="236"/>
      <c r="H237" s="236"/>
      <c r="I237" s="236"/>
      <c r="J237" s="236"/>
      <c r="K237" s="263"/>
      <c r="L237" s="263"/>
      <c r="M237" s="238"/>
      <c r="N237" s="238"/>
      <c r="O237" s="238"/>
      <c r="P237" s="238"/>
    </row>
    <row r="238" spans="1:16" ht="20.100000000000001" customHeight="1">
      <c r="A238" s="212" t="s">
        <v>898</v>
      </c>
      <c r="B238" s="213"/>
      <c r="C238" s="223"/>
      <c r="D238" s="215"/>
      <c r="E238" s="236"/>
      <c r="F238" s="236"/>
      <c r="G238" s="236"/>
      <c r="H238" s="236"/>
      <c r="I238" s="236"/>
      <c r="J238" s="236"/>
      <c r="K238" s="263"/>
      <c r="L238" s="263"/>
      <c r="M238" s="238"/>
      <c r="N238" s="238"/>
      <c r="O238" s="238"/>
      <c r="P238" s="238"/>
    </row>
    <row r="239" spans="1:16" ht="20.100000000000001" customHeight="1">
      <c r="A239" s="292" t="s">
        <v>899</v>
      </c>
      <c r="B239" s="213"/>
      <c r="C239" s="223"/>
      <c r="D239" s="215"/>
      <c r="E239" s="236"/>
      <c r="F239" s="236"/>
      <c r="G239" s="236"/>
      <c r="H239" s="236"/>
      <c r="I239" s="236"/>
      <c r="J239" s="236"/>
      <c r="K239" s="263"/>
      <c r="L239" s="263"/>
      <c r="M239" s="238"/>
      <c r="N239" s="238"/>
      <c r="O239" s="238"/>
      <c r="P239" s="238"/>
    </row>
    <row r="240" spans="1:16" ht="20.100000000000001" customHeight="1">
      <c r="A240" s="292" t="s">
        <v>900</v>
      </c>
      <c r="B240" s="213"/>
      <c r="C240" s="223"/>
      <c r="D240" s="215"/>
      <c r="E240" s="236"/>
      <c r="F240" s="236"/>
      <c r="G240" s="236"/>
      <c r="H240" s="236"/>
      <c r="I240" s="236"/>
      <c r="J240" s="433" t="s">
        <v>1131</v>
      </c>
      <c r="K240" s="434"/>
      <c r="L240" s="434"/>
      <c r="M240" s="434"/>
      <c r="N240" s="435"/>
      <c r="O240" s="238"/>
      <c r="P240" s="238"/>
    </row>
    <row r="241" spans="1:17" ht="20.100000000000001" customHeight="1">
      <c r="A241" s="262" t="s">
        <v>901</v>
      </c>
      <c r="B241" s="213"/>
      <c r="C241" s="223"/>
      <c r="D241" s="215"/>
      <c r="E241" s="236"/>
      <c r="F241" s="236"/>
      <c r="G241" s="236"/>
      <c r="H241" s="236"/>
      <c r="I241" s="236"/>
      <c r="J241" s="436"/>
      <c r="K241" s="437"/>
      <c r="L241" s="437"/>
      <c r="M241" s="437"/>
      <c r="N241" s="438"/>
      <c r="O241" s="238"/>
      <c r="P241" s="238"/>
    </row>
    <row r="242" spans="1:17" ht="20.100000000000001" customHeight="1">
      <c r="A242" s="262" t="s">
        <v>902</v>
      </c>
      <c r="B242" s="213"/>
      <c r="C242" s="223"/>
      <c r="D242" s="215"/>
      <c r="E242" s="236"/>
      <c r="F242" s="236"/>
      <c r="G242" s="236"/>
      <c r="H242" s="236"/>
      <c r="I242" s="236"/>
      <c r="J242" s="236"/>
      <c r="K242" s="263"/>
      <c r="L242" s="263"/>
      <c r="M242" s="238"/>
      <c r="N242" s="238"/>
      <c r="O242" s="238"/>
      <c r="P242" s="238"/>
    </row>
    <row r="243" spans="1:17" ht="20.100000000000001" customHeight="1">
      <c r="A243" s="215" t="s">
        <v>903</v>
      </c>
      <c r="B243" s="213" t="s">
        <v>904</v>
      </c>
      <c r="C243" s="265">
        <v>2556</v>
      </c>
      <c r="D243" s="215" t="s">
        <v>881</v>
      </c>
      <c r="E243" s="217"/>
      <c r="F243" s="210"/>
      <c r="G243" s="217">
        <v>948859</v>
      </c>
      <c r="H243" s="210">
        <f>INT(G243*C243)</f>
        <v>2425283604</v>
      </c>
      <c r="I243" s="217">
        <v>28465</v>
      </c>
      <c r="J243" s="210">
        <f>INT(I243*C243)</f>
        <v>72756540</v>
      </c>
      <c r="K243" s="210">
        <f t="shared" ref="K243:L276" si="17">+E243+G243+I243</f>
        <v>977324</v>
      </c>
      <c r="L243" s="210">
        <f t="shared" si="17"/>
        <v>2498040144</v>
      </c>
      <c r="M243" s="218" t="s">
        <v>812</v>
      </c>
      <c r="N243" s="395">
        <f>TRUNC(L243*40%)+2</f>
        <v>999216059</v>
      </c>
      <c r="O243" s="450">
        <f>ROUND(N243/$N$249,4)</f>
        <v>0.46539999999999998</v>
      </c>
      <c r="P243" s="439"/>
      <c r="Q243" s="194" t="s">
        <v>905</v>
      </c>
    </row>
    <row r="244" spans="1:17" ht="20.100000000000001" customHeight="1">
      <c r="A244" s="215" t="s">
        <v>906</v>
      </c>
      <c r="B244" s="213" t="s">
        <v>904</v>
      </c>
      <c r="C244" s="265">
        <v>123.6</v>
      </c>
      <c r="D244" s="215" t="s">
        <v>881</v>
      </c>
      <c r="E244" s="217"/>
      <c r="F244" s="210"/>
      <c r="G244" s="217">
        <v>954572</v>
      </c>
      <c r="H244" s="210">
        <f t="shared" ref="H244:H276" si="18">INT(G244*C244)</f>
        <v>117985099</v>
      </c>
      <c r="I244" s="217">
        <v>28637</v>
      </c>
      <c r="J244" s="210">
        <f t="shared" ref="J244:J276" si="19">INT(I244*C244)</f>
        <v>3539533</v>
      </c>
      <c r="K244" s="210">
        <f t="shared" si="17"/>
        <v>983209</v>
      </c>
      <c r="L244" s="210">
        <f t="shared" si="17"/>
        <v>121524632</v>
      </c>
      <c r="M244" s="218" t="s">
        <v>812</v>
      </c>
      <c r="N244" s="293">
        <f>TRUNC(L244*40%)</f>
        <v>48609852</v>
      </c>
      <c r="O244" s="450">
        <f t="shared" ref="O244:O247" si="20">ROUND(N244/$N$249,4)</f>
        <v>2.2599999999999999E-2</v>
      </c>
      <c r="P244" s="439"/>
    </row>
    <row r="245" spans="1:17" ht="20.100000000000001" customHeight="1">
      <c r="A245" s="215" t="s">
        <v>907</v>
      </c>
      <c r="B245" s="213" t="s">
        <v>908</v>
      </c>
      <c r="C245" s="265">
        <v>672</v>
      </c>
      <c r="D245" s="215" t="s">
        <v>881</v>
      </c>
      <c r="E245" s="217"/>
      <c r="F245" s="210"/>
      <c r="G245" s="217">
        <v>760152</v>
      </c>
      <c r="H245" s="210">
        <f t="shared" si="18"/>
        <v>510822144</v>
      </c>
      <c r="I245" s="217">
        <v>22804</v>
      </c>
      <c r="J245" s="210">
        <f t="shared" si="19"/>
        <v>15324288</v>
      </c>
      <c r="K245" s="210">
        <f t="shared" si="17"/>
        <v>782956</v>
      </c>
      <c r="L245" s="210">
        <f t="shared" si="17"/>
        <v>526146432</v>
      </c>
      <c r="M245" s="218" t="s">
        <v>812</v>
      </c>
      <c r="N245" s="293">
        <f>TRUNC(L245*40%)</f>
        <v>210458572</v>
      </c>
      <c r="O245" s="450">
        <f t="shared" si="20"/>
        <v>9.8000000000000004E-2</v>
      </c>
      <c r="P245" s="439"/>
    </row>
    <row r="246" spans="1:17" ht="20.100000000000001" customHeight="1">
      <c r="A246" s="215" t="s">
        <v>909</v>
      </c>
      <c r="B246" s="213" t="s">
        <v>910</v>
      </c>
      <c r="C246" s="265">
        <v>2958</v>
      </c>
      <c r="D246" s="215" t="s">
        <v>881</v>
      </c>
      <c r="E246" s="217"/>
      <c r="F246" s="210"/>
      <c r="G246" s="217">
        <v>406011</v>
      </c>
      <c r="H246" s="210">
        <f t="shared" si="18"/>
        <v>1200980538</v>
      </c>
      <c r="I246" s="217">
        <v>12180</v>
      </c>
      <c r="J246" s="210">
        <f t="shared" si="19"/>
        <v>36028440</v>
      </c>
      <c r="K246" s="210">
        <f t="shared" si="17"/>
        <v>418191</v>
      </c>
      <c r="L246" s="210">
        <f t="shared" si="17"/>
        <v>1237008978</v>
      </c>
      <c r="M246" s="218" t="s">
        <v>812</v>
      </c>
      <c r="N246" s="293">
        <f>TRUNC(L246*40%)</f>
        <v>494803591</v>
      </c>
      <c r="O246" s="450">
        <f t="shared" si="20"/>
        <v>0.23050000000000001</v>
      </c>
      <c r="P246" s="439"/>
    </row>
    <row r="247" spans="1:17" ht="20.100000000000001" customHeight="1">
      <c r="A247" s="215" t="s">
        <v>911</v>
      </c>
      <c r="B247" s="213" t="s">
        <v>912</v>
      </c>
      <c r="C247" s="265">
        <v>2680</v>
      </c>
      <c r="D247" s="215" t="s">
        <v>881</v>
      </c>
      <c r="E247" s="217"/>
      <c r="F247" s="210"/>
      <c r="G247" s="217">
        <v>356719</v>
      </c>
      <c r="H247" s="210">
        <f t="shared" si="18"/>
        <v>956006920</v>
      </c>
      <c r="I247" s="217">
        <v>10701</v>
      </c>
      <c r="J247" s="210">
        <f t="shared" si="19"/>
        <v>28678680</v>
      </c>
      <c r="K247" s="210">
        <f>+E247+G247+I247</f>
        <v>367420</v>
      </c>
      <c r="L247" s="210">
        <f t="shared" si="17"/>
        <v>984685600</v>
      </c>
      <c r="M247" s="218" t="s">
        <v>812</v>
      </c>
      <c r="N247" s="293">
        <f>TRUNC(L247*40%)</f>
        <v>393874240</v>
      </c>
      <c r="O247" s="450">
        <f t="shared" si="20"/>
        <v>0.1835</v>
      </c>
      <c r="P247" s="439"/>
    </row>
    <row r="248" spans="1:17" ht="20.100000000000001" customHeight="1">
      <c r="A248" s="215" t="s">
        <v>913</v>
      </c>
      <c r="B248" s="213"/>
      <c r="C248" s="265"/>
      <c r="D248" s="215"/>
      <c r="E248" s="217"/>
      <c r="F248" s="210"/>
      <c r="G248" s="217"/>
      <c r="H248" s="210">
        <f>SUM(H243:H247)</f>
        <v>5211078305</v>
      </c>
      <c r="I248" s="217"/>
      <c r="J248" s="210">
        <f>SUM(J243:J247)</f>
        <v>156327481</v>
      </c>
      <c r="K248" s="210"/>
      <c r="L248" s="210">
        <f>SUM(L243:L247)</f>
        <v>5367405786</v>
      </c>
      <c r="M248" s="218"/>
      <c r="N248" s="294"/>
      <c r="O248" s="451"/>
      <c r="P248" s="218"/>
    </row>
    <row r="249" spans="1:17" ht="20.100000000000001" customHeight="1">
      <c r="A249" s="224" t="s">
        <v>914</v>
      </c>
      <c r="B249" s="213"/>
      <c r="C249" s="265"/>
      <c r="D249" s="215"/>
      <c r="E249" s="217"/>
      <c r="F249" s="295">
        <f>INT(F248*0.4)</f>
        <v>0</v>
      </c>
      <c r="G249" s="296"/>
      <c r="H249" s="295">
        <f>INT(H248*0.4)</f>
        <v>2084431322</v>
      </c>
      <c r="I249" s="296"/>
      <c r="J249" s="295">
        <f>INT(J248*0.4)</f>
        <v>62530992</v>
      </c>
      <c r="K249" s="295"/>
      <c r="L249" s="295">
        <f>INT(L248*0.4)</f>
        <v>2146962314</v>
      </c>
      <c r="M249" s="218"/>
      <c r="N249" s="297">
        <f>SUM(N243:N248)</f>
        <v>2146962314</v>
      </c>
      <c r="O249" s="451">
        <f>SUM(O243:O248)</f>
        <v>1</v>
      </c>
      <c r="P249" s="430" t="s">
        <v>1133</v>
      </c>
      <c r="Q249" s="194" t="s">
        <v>915</v>
      </c>
    </row>
    <row r="250" spans="1:17" ht="20.100000000000001" customHeight="1">
      <c r="A250" s="221"/>
      <c r="B250" s="213"/>
      <c r="C250" s="265"/>
      <c r="D250" s="215"/>
      <c r="E250" s="217"/>
      <c r="F250" s="210"/>
      <c r="G250" s="217"/>
      <c r="H250" s="210"/>
      <c r="I250" s="217"/>
      <c r="J250" s="210"/>
      <c r="K250" s="210"/>
      <c r="L250" s="210"/>
      <c r="M250" s="238"/>
      <c r="N250" s="389"/>
      <c r="O250" s="452"/>
      <c r="P250" s="430"/>
    </row>
    <row r="251" spans="1:17" ht="20.100000000000001" customHeight="1">
      <c r="A251" s="262" t="s">
        <v>916</v>
      </c>
      <c r="B251" s="213"/>
      <c r="C251" s="265"/>
      <c r="D251" s="215"/>
      <c r="E251" s="217"/>
      <c r="F251" s="210"/>
      <c r="G251" s="217"/>
      <c r="H251" s="210"/>
      <c r="I251" s="217"/>
      <c r="J251" s="210"/>
      <c r="K251" s="210"/>
      <c r="L251" s="210"/>
      <c r="M251" s="238"/>
      <c r="N251" s="238"/>
      <c r="O251" s="452"/>
      <c r="P251" s="238"/>
    </row>
    <row r="252" spans="1:17" ht="20.100000000000001" customHeight="1">
      <c r="A252" s="215" t="s">
        <v>911</v>
      </c>
      <c r="B252" s="213" t="s">
        <v>917</v>
      </c>
      <c r="C252" s="265">
        <v>1988</v>
      </c>
      <c r="D252" s="215" t="s">
        <v>881</v>
      </c>
      <c r="E252" s="217"/>
      <c r="F252" s="210"/>
      <c r="G252" s="217">
        <v>314453</v>
      </c>
      <c r="H252" s="210">
        <f t="shared" si="18"/>
        <v>625132564</v>
      </c>
      <c r="I252" s="217">
        <v>9433</v>
      </c>
      <c r="J252" s="210">
        <f t="shared" si="19"/>
        <v>18752804</v>
      </c>
      <c r="K252" s="210">
        <f t="shared" si="17"/>
        <v>323886</v>
      </c>
      <c r="L252" s="210">
        <f t="shared" si="17"/>
        <v>643885368</v>
      </c>
      <c r="M252" s="218" t="s">
        <v>814</v>
      </c>
      <c r="N252" s="293">
        <f>INT(L252*40%)</f>
        <v>257554147</v>
      </c>
      <c r="O252" s="450">
        <f>ROUND(N252/$N$266,4)+0.01%</f>
        <v>0.2218</v>
      </c>
      <c r="P252" s="439"/>
    </row>
    <row r="253" spans="1:17" ht="20.100000000000001" customHeight="1">
      <c r="A253" s="215" t="s">
        <v>911</v>
      </c>
      <c r="B253" s="213" t="s">
        <v>918</v>
      </c>
      <c r="C253" s="265">
        <v>282</v>
      </c>
      <c r="D253" s="215" t="s">
        <v>881</v>
      </c>
      <c r="E253" s="217"/>
      <c r="F253" s="210"/>
      <c r="G253" s="217">
        <v>307935</v>
      </c>
      <c r="H253" s="210">
        <f t="shared" si="18"/>
        <v>86837670</v>
      </c>
      <c r="I253" s="217">
        <v>9238</v>
      </c>
      <c r="J253" s="210">
        <f t="shared" si="19"/>
        <v>2605116</v>
      </c>
      <c r="K253" s="210">
        <f t="shared" si="17"/>
        <v>317173</v>
      </c>
      <c r="L253" s="210">
        <f t="shared" si="17"/>
        <v>89442786</v>
      </c>
      <c r="M253" s="218" t="s">
        <v>814</v>
      </c>
      <c r="N253" s="293">
        <f t="shared" ref="N253:N263" si="21">INT(L253*40%)</f>
        <v>35777114</v>
      </c>
      <c r="O253" s="450">
        <f t="shared" ref="O253:O264" si="22">ROUND(N253/$N$266,4)</f>
        <v>3.0800000000000001E-2</v>
      </c>
      <c r="P253" s="439"/>
    </row>
    <row r="254" spans="1:17" s="298" customFormat="1" ht="20.100000000000001" customHeight="1">
      <c r="A254" s="215" t="s">
        <v>919</v>
      </c>
      <c r="B254" s="213" t="s">
        <v>920</v>
      </c>
      <c r="C254" s="265">
        <v>4860</v>
      </c>
      <c r="D254" s="215" t="s">
        <v>881</v>
      </c>
      <c r="E254" s="217"/>
      <c r="F254" s="210"/>
      <c r="G254" s="217">
        <v>88673</v>
      </c>
      <c r="H254" s="210">
        <f t="shared" si="18"/>
        <v>430950780</v>
      </c>
      <c r="I254" s="217">
        <v>2660</v>
      </c>
      <c r="J254" s="210">
        <f t="shared" si="19"/>
        <v>12927600</v>
      </c>
      <c r="K254" s="210">
        <f t="shared" si="17"/>
        <v>91333</v>
      </c>
      <c r="L254" s="210">
        <f t="shared" si="17"/>
        <v>443878380</v>
      </c>
      <c r="M254" s="218" t="s">
        <v>814</v>
      </c>
      <c r="N254" s="293">
        <f t="shared" si="21"/>
        <v>177551352</v>
      </c>
      <c r="O254" s="450">
        <f t="shared" si="22"/>
        <v>0.15290000000000001</v>
      </c>
      <c r="P254" s="439"/>
    </row>
    <row r="255" spans="1:17" s="298" customFormat="1" ht="20.100000000000001" customHeight="1">
      <c r="A255" s="215" t="s">
        <v>919</v>
      </c>
      <c r="B255" s="213" t="s">
        <v>921</v>
      </c>
      <c r="C255" s="265">
        <v>6141</v>
      </c>
      <c r="D255" s="215" t="s">
        <v>881</v>
      </c>
      <c r="E255" s="217"/>
      <c r="F255" s="210"/>
      <c r="G255" s="217">
        <v>67318</v>
      </c>
      <c r="H255" s="210">
        <f t="shared" si="18"/>
        <v>413399838</v>
      </c>
      <c r="I255" s="217">
        <v>2019</v>
      </c>
      <c r="J255" s="210">
        <f t="shared" si="19"/>
        <v>12398679</v>
      </c>
      <c r="K255" s="210">
        <f t="shared" si="17"/>
        <v>69337</v>
      </c>
      <c r="L255" s="210">
        <f t="shared" si="17"/>
        <v>425798517</v>
      </c>
      <c r="M255" s="218" t="s">
        <v>814</v>
      </c>
      <c r="N255" s="293">
        <f t="shared" si="21"/>
        <v>170319406</v>
      </c>
      <c r="O255" s="450">
        <f t="shared" si="22"/>
        <v>0.14660000000000001</v>
      </c>
      <c r="P255" s="439"/>
    </row>
    <row r="256" spans="1:17" s="298" customFormat="1" ht="20.100000000000001" customHeight="1">
      <c r="A256" s="215" t="s">
        <v>919</v>
      </c>
      <c r="B256" s="213" t="s">
        <v>922</v>
      </c>
      <c r="C256" s="265">
        <v>318</v>
      </c>
      <c r="D256" s="215" t="s">
        <v>881</v>
      </c>
      <c r="E256" s="217"/>
      <c r="F256" s="210"/>
      <c r="G256" s="217">
        <v>46359</v>
      </c>
      <c r="H256" s="210">
        <f t="shared" si="18"/>
        <v>14742162</v>
      </c>
      <c r="I256" s="217">
        <v>1390</v>
      </c>
      <c r="J256" s="210">
        <f t="shared" si="19"/>
        <v>442020</v>
      </c>
      <c r="K256" s="210">
        <f t="shared" si="17"/>
        <v>47749</v>
      </c>
      <c r="L256" s="210">
        <f t="shared" si="17"/>
        <v>15184182</v>
      </c>
      <c r="M256" s="218" t="s">
        <v>814</v>
      </c>
      <c r="N256" s="293">
        <f t="shared" si="21"/>
        <v>6073672</v>
      </c>
      <c r="O256" s="450">
        <f t="shared" si="22"/>
        <v>5.1999999999999998E-3</v>
      </c>
      <c r="P256" s="439"/>
    </row>
    <row r="257" spans="1:16" s="298" customFormat="1" ht="20.100000000000001" customHeight="1">
      <c r="A257" s="215" t="s">
        <v>923</v>
      </c>
      <c r="B257" s="213" t="s">
        <v>920</v>
      </c>
      <c r="C257" s="265">
        <v>1356.4</v>
      </c>
      <c r="D257" s="215" t="s">
        <v>881</v>
      </c>
      <c r="E257" s="217"/>
      <c r="F257" s="210"/>
      <c r="G257" s="217">
        <v>102378</v>
      </c>
      <c r="H257" s="210">
        <f t="shared" si="18"/>
        <v>138865519</v>
      </c>
      <c r="I257" s="217">
        <v>3071</v>
      </c>
      <c r="J257" s="210">
        <f t="shared" si="19"/>
        <v>4165504</v>
      </c>
      <c r="K257" s="210">
        <f t="shared" si="17"/>
        <v>105449</v>
      </c>
      <c r="L257" s="210">
        <f t="shared" si="17"/>
        <v>143031023</v>
      </c>
      <c r="M257" s="218" t="s">
        <v>814</v>
      </c>
      <c r="N257" s="293">
        <f t="shared" si="21"/>
        <v>57212409</v>
      </c>
      <c r="O257" s="450">
        <f t="shared" si="22"/>
        <v>4.9299999999999997E-2</v>
      </c>
      <c r="P257" s="439"/>
    </row>
    <row r="258" spans="1:16" s="298" customFormat="1" ht="20.100000000000001" customHeight="1">
      <c r="A258" s="215" t="s">
        <v>924</v>
      </c>
      <c r="B258" s="213" t="s">
        <v>921</v>
      </c>
      <c r="C258" s="265">
        <v>1684.3</v>
      </c>
      <c r="D258" s="215" t="s">
        <v>881</v>
      </c>
      <c r="E258" s="217"/>
      <c r="F258" s="210"/>
      <c r="G258" s="217">
        <v>69689</v>
      </c>
      <c r="H258" s="210">
        <f t="shared" si="18"/>
        <v>117377182</v>
      </c>
      <c r="I258" s="217">
        <v>2090</v>
      </c>
      <c r="J258" s="210">
        <f t="shared" si="19"/>
        <v>3520187</v>
      </c>
      <c r="K258" s="210">
        <f t="shared" si="17"/>
        <v>71779</v>
      </c>
      <c r="L258" s="210">
        <f t="shared" si="17"/>
        <v>120897369</v>
      </c>
      <c r="M258" s="218" t="s">
        <v>814</v>
      </c>
      <c r="N258" s="293">
        <f t="shared" si="21"/>
        <v>48358947</v>
      </c>
      <c r="O258" s="450">
        <f t="shared" si="22"/>
        <v>4.1599999999999998E-2</v>
      </c>
      <c r="P258" s="439"/>
    </row>
    <row r="259" spans="1:16" s="298" customFormat="1" ht="20.100000000000001" customHeight="1">
      <c r="A259" s="215" t="s">
        <v>925</v>
      </c>
      <c r="B259" s="213" t="s">
        <v>922</v>
      </c>
      <c r="C259" s="223">
        <v>84.4</v>
      </c>
      <c r="D259" s="215" t="s">
        <v>881</v>
      </c>
      <c r="E259" s="217"/>
      <c r="F259" s="210"/>
      <c r="G259" s="217">
        <v>49675</v>
      </c>
      <c r="H259" s="210">
        <f t="shared" si="18"/>
        <v>4192570</v>
      </c>
      <c r="I259" s="217">
        <v>1490</v>
      </c>
      <c r="J259" s="210">
        <f t="shared" si="19"/>
        <v>125756</v>
      </c>
      <c r="K259" s="210">
        <f t="shared" si="17"/>
        <v>51165</v>
      </c>
      <c r="L259" s="210">
        <f t="shared" si="17"/>
        <v>4318326</v>
      </c>
      <c r="M259" s="218" t="s">
        <v>814</v>
      </c>
      <c r="N259" s="293">
        <f t="shared" si="21"/>
        <v>1727330</v>
      </c>
      <c r="O259" s="450">
        <f t="shared" si="22"/>
        <v>1.5E-3</v>
      </c>
      <c r="P259" s="439"/>
    </row>
    <row r="260" spans="1:16" ht="20.100000000000001" customHeight="1">
      <c r="A260" s="215" t="s">
        <v>923</v>
      </c>
      <c r="B260" s="213" t="s">
        <v>920</v>
      </c>
      <c r="C260" s="223">
        <v>192.2</v>
      </c>
      <c r="D260" s="215" t="s">
        <v>881</v>
      </c>
      <c r="E260" s="217"/>
      <c r="F260" s="210"/>
      <c r="G260" s="217">
        <v>102378</v>
      </c>
      <c r="H260" s="210">
        <f t="shared" si="18"/>
        <v>19677051</v>
      </c>
      <c r="I260" s="217">
        <v>3071</v>
      </c>
      <c r="J260" s="210">
        <f t="shared" si="19"/>
        <v>590246</v>
      </c>
      <c r="K260" s="210">
        <f t="shared" si="17"/>
        <v>105449</v>
      </c>
      <c r="L260" s="210">
        <f t="shared" si="17"/>
        <v>20267297</v>
      </c>
      <c r="M260" s="218" t="s">
        <v>814</v>
      </c>
      <c r="N260" s="293">
        <f t="shared" si="21"/>
        <v>8106918</v>
      </c>
      <c r="O260" s="450">
        <f t="shared" si="22"/>
        <v>7.0000000000000001E-3</v>
      </c>
      <c r="P260" s="439"/>
    </row>
    <row r="261" spans="1:16" ht="20.100000000000001" customHeight="1">
      <c r="A261" s="215" t="s">
        <v>924</v>
      </c>
      <c r="B261" s="213" t="s">
        <v>921</v>
      </c>
      <c r="C261" s="223">
        <v>171.9</v>
      </c>
      <c r="D261" s="215" t="s">
        <v>881</v>
      </c>
      <c r="E261" s="217"/>
      <c r="F261" s="210"/>
      <c r="G261" s="217">
        <v>69689</v>
      </c>
      <c r="H261" s="210">
        <f t="shared" si="18"/>
        <v>11979539</v>
      </c>
      <c r="I261" s="217">
        <v>2090</v>
      </c>
      <c r="J261" s="210">
        <f t="shared" si="19"/>
        <v>359271</v>
      </c>
      <c r="K261" s="210">
        <f t="shared" si="17"/>
        <v>71779</v>
      </c>
      <c r="L261" s="210">
        <f t="shared" si="17"/>
        <v>12338810</v>
      </c>
      <c r="M261" s="218" t="s">
        <v>814</v>
      </c>
      <c r="N261" s="293">
        <f t="shared" si="21"/>
        <v>4935524</v>
      </c>
      <c r="O261" s="450">
        <f t="shared" si="22"/>
        <v>4.1999999999999997E-3</v>
      </c>
      <c r="P261" s="439"/>
    </row>
    <row r="262" spans="1:16" ht="20.100000000000001" customHeight="1">
      <c r="A262" s="215" t="s">
        <v>926</v>
      </c>
      <c r="B262" s="213" t="s">
        <v>922</v>
      </c>
      <c r="C262" s="223">
        <v>138.19999999999999</v>
      </c>
      <c r="D262" s="215" t="s">
        <v>881</v>
      </c>
      <c r="E262" s="217"/>
      <c r="F262" s="210"/>
      <c r="G262" s="217">
        <v>49675</v>
      </c>
      <c r="H262" s="210">
        <f t="shared" si="18"/>
        <v>6865085</v>
      </c>
      <c r="I262" s="217">
        <v>1490</v>
      </c>
      <c r="J262" s="210">
        <f t="shared" si="19"/>
        <v>205918</v>
      </c>
      <c r="K262" s="210">
        <f t="shared" si="17"/>
        <v>51165</v>
      </c>
      <c r="L262" s="210">
        <f t="shared" si="17"/>
        <v>7071003</v>
      </c>
      <c r="M262" s="218" t="s">
        <v>814</v>
      </c>
      <c r="N262" s="293">
        <f t="shared" si="21"/>
        <v>2828401</v>
      </c>
      <c r="O262" s="450">
        <f t="shared" si="22"/>
        <v>2.3999999999999998E-3</v>
      </c>
      <c r="P262" s="439"/>
    </row>
    <row r="263" spans="1:16" ht="20.100000000000001" customHeight="1">
      <c r="A263" s="215" t="s">
        <v>927</v>
      </c>
      <c r="B263" s="213" t="s">
        <v>928</v>
      </c>
      <c r="C263" s="223">
        <v>64.8</v>
      </c>
      <c r="D263" s="215" t="s">
        <v>881</v>
      </c>
      <c r="E263" s="217"/>
      <c r="F263" s="210"/>
      <c r="G263" s="217">
        <v>155082</v>
      </c>
      <c r="H263" s="210">
        <f t="shared" si="18"/>
        <v>10049313</v>
      </c>
      <c r="I263" s="217">
        <v>4652</v>
      </c>
      <c r="J263" s="210">
        <f t="shared" si="19"/>
        <v>301449</v>
      </c>
      <c r="K263" s="210">
        <f t="shared" si="17"/>
        <v>159734</v>
      </c>
      <c r="L263" s="210">
        <f t="shared" si="17"/>
        <v>10350762</v>
      </c>
      <c r="M263" s="218" t="s">
        <v>814</v>
      </c>
      <c r="N263" s="293">
        <f t="shared" si="21"/>
        <v>4140304</v>
      </c>
      <c r="O263" s="450">
        <f t="shared" si="22"/>
        <v>3.5999999999999999E-3</v>
      </c>
      <c r="P263" s="439"/>
    </row>
    <row r="264" spans="1:16" ht="20.100000000000001" customHeight="1">
      <c r="A264" s="215" t="s">
        <v>929</v>
      </c>
      <c r="B264" s="213" t="s">
        <v>918</v>
      </c>
      <c r="C264" s="265">
        <v>3768</v>
      </c>
      <c r="D264" s="215" t="s">
        <v>881</v>
      </c>
      <c r="E264" s="217"/>
      <c r="F264" s="210"/>
      <c r="G264" s="217">
        <v>249232</v>
      </c>
      <c r="H264" s="210">
        <f t="shared" si="18"/>
        <v>939106176</v>
      </c>
      <c r="I264" s="217">
        <v>7476</v>
      </c>
      <c r="J264" s="210">
        <f t="shared" si="19"/>
        <v>28169568</v>
      </c>
      <c r="K264" s="210">
        <f t="shared" si="17"/>
        <v>256708</v>
      </c>
      <c r="L264" s="210">
        <f t="shared" si="17"/>
        <v>967275744</v>
      </c>
      <c r="M264" s="218" t="s">
        <v>814</v>
      </c>
      <c r="N264" s="395">
        <f>INT(L264*40%)+5</f>
        <v>386910302</v>
      </c>
      <c r="O264" s="450">
        <f t="shared" si="22"/>
        <v>0.33310000000000001</v>
      </c>
      <c r="P264" s="439"/>
    </row>
    <row r="265" spans="1:16" ht="20.100000000000001" customHeight="1">
      <c r="A265" s="215" t="s">
        <v>913</v>
      </c>
      <c r="B265" s="213"/>
      <c r="C265" s="265"/>
      <c r="D265" s="215"/>
      <c r="E265" s="217"/>
      <c r="F265" s="210"/>
      <c r="G265" s="217"/>
      <c r="H265" s="210">
        <f>SUM(H252:H264)</f>
        <v>2819175449</v>
      </c>
      <c r="I265" s="217"/>
      <c r="J265" s="210">
        <f>SUM(J252:J264)</f>
        <v>84564118</v>
      </c>
      <c r="K265" s="210"/>
      <c r="L265" s="210">
        <f>SUM(L252:L264)</f>
        <v>2903739567</v>
      </c>
      <c r="M265" s="238"/>
      <c r="N265" s="238"/>
      <c r="O265" s="452"/>
      <c r="P265" s="238"/>
    </row>
    <row r="266" spans="1:16" ht="20.100000000000001" customHeight="1">
      <c r="A266" s="224" t="s">
        <v>914</v>
      </c>
      <c r="B266" s="213"/>
      <c r="C266" s="265"/>
      <c r="D266" s="215"/>
      <c r="E266" s="217"/>
      <c r="F266" s="295">
        <f>INT(F265*0.4)</f>
        <v>0</v>
      </c>
      <c r="G266" s="296"/>
      <c r="H266" s="295">
        <f>INT(H265*0.4)</f>
        <v>1127670179</v>
      </c>
      <c r="I266" s="296"/>
      <c r="J266" s="295">
        <f>INT(J265*0.4)</f>
        <v>33825647</v>
      </c>
      <c r="K266" s="295"/>
      <c r="L266" s="295">
        <f>INT(L265*0.4)</f>
        <v>1161495826</v>
      </c>
      <c r="M266" s="238"/>
      <c r="N266" s="297">
        <f>SUM(N252:N265)</f>
        <v>1161495826</v>
      </c>
      <c r="O266" s="451">
        <f>SUM(O252:O265)</f>
        <v>1</v>
      </c>
      <c r="P266" s="430" t="s">
        <v>1133</v>
      </c>
    </row>
    <row r="267" spans="1:16" ht="20.100000000000001" customHeight="1">
      <c r="A267" s="224"/>
      <c r="B267" s="213"/>
      <c r="C267" s="265"/>
      <c r="D267" s="215"/>
      <c r="E267" s="217"/>
      <c r="F267" s="295"/>
      <c r="G267" s="296"/>
      <c r="H267" s="295"/>
      <c r="I267" s="296"/>
      <c r="J267" s="295"/>
      <c r="K267" s="295"/>
      <c r="L267" s="295"/>
      <c r="M267" s="238"/>
      <c r="N267" s="389"/>
      <c r="O267" s="452"/>
      <c r="P267" s="430"/>
    </row>
    <row r="268" spans="1:16" ht="20.100000000000001" customHeight="1">
      <c r="A268" s="224"/>
      <c r="B268" s="213"/>
      <c r="C268" s="265"/>
      <c r="D268" s="215"/>
      <c r="E268" s="217"/>
      <c r="F268" s="295"/>
      <c r="G268" s="296"/>
      <c r="H268" s="295"/>
      <c r="I268" s="296"/>
      <c r="J268" s="295"/>
      <c r="K268" s="295"/>
      <c r="L268" s="295"/>
      <c r="M268" s="238"/>
      <c r="N268" s="238"/>
      <c r="O268" s="452"/>
      <c r="P268" s="238"/>
    </row>
    <row r="269" spans="1:16" ht="20.100000000000001" customHeight="1">
      <c r="A269" s="262" t="s">
        <v>930</v>
      </c>
      <c r="B269" s="213"/>
      <c r="C269" s="265"/>
      <c r="D269" s="215"/>
      <c r="E269" s="217"/>
      <c r="F269" s="210"/>
      <c r="G269" s="217"/>
      <c r="H269" s="210"/>
      <c r="I269" s="217"/>
      <c r="J269" s="210"/>
      <c r="K269" s="210"/>
      <c r="L269" s="210"/>
      <c r="M269" s="238"/>
      <c r="N269" s="238"/>
      <c r="O269" s="452"/>
      <c r="P269" s="238"/>
    </row>
    <row r="270" spans="1:16" ht="20.100000000000001" customHeight="1">
      <c r="A270" s="215" t="s">
        <v>931</v>
      </c>
      <c r="B270" s="213" t="s">
        <v>932</v>
      </c>
      <c r="C270" s="223">
        <v>236.4</v>
      </c>
      <c r="D270" s="215" t="s">
        <v>881</v>
      </c>
      <c r="E270" s="217"/>
      <c r="F270" s="210"/>
      <c r="G270" s="217">
        <v>1240291</v>
      </c>
      <c r="H270" s="210">
        <f t="shared" si="18"/>
        <v>293204792</v>
      </c>
      <c r="I270" s="217">
        <v>37208</v>
      </c>
      <c r="J270" s="210">
        <f t="shared" si="19"/>
        <v>8795971</v>
      </c>
      <c r="K270" s="210">
        <f t="shared" si="17"/>
        <v>1277499</v>
      </c>
      <c r="L270" s="210">
        <f t="shared" si="17"/>
        <v>302000763</v>
      </c>
      <c r="M270" s="218" t="s">
        <v>1128</v>
      </c>
      <c r="N270" s="392">
        <f>INT(L270*0.4)</f>
        <v>120800305</v>
      </c>
      <c r="O270" s="453">
        <f>ROUND(N270/$N$546,4)</f>
        <v>4.8300000000000003E-2</v>
      </c>
      <c r="P270" s="439"/>
    </row>
    <row r="271" spans="1:16" ht="20.100000000000001" customHeight="1">
      <c r="A271" s="215" t="s">
        <v>931</v>
      </c>
      <c r="B271" s="213" t="s">
        <v>933</v>
      </c>
      <c r="C271" s="223">
        <v>431.5</v>
      </c>
      <c r="D271" s="215" t="s">
        <v>881</v>
      </c>
      <c r="E271" s="217"/>
      <c r="F271" s="210"/>
      <c r="G271" s="217">
        <v>950554</v>
      </c>
      <c r="H271" s="210">
        <f t="shared" si="18"/>
        <v>410164051</v>
      </c>
      <c r="I271" s="217">
        <v>28516</v>
      </c>
      <c r="J271" s="210">
        <f t="shared" si="19"/>
        <v>12304654</v>
      </c>
      <c r="K271" s="210">
        <f t="shared" si="17"/>
        <v>979070</v>
      </c>
      <c r="L271" s="210">
        <f t="shared" si="17"/>
        <v>422468705</v>
      </c>
      <c r="M271" s="218" t="s">
        <v>1128</v>
      </c>
      <c r="N271" s="297">
        <f t="shared" ref="N271:N276" si="23">INT(L271*0.4)</f>
        <v>168987482</v>
      </c>
      <c r="O271" s="453">
        <f t="shared" ref="O271:O276" si="24">ROUND(N271/$N$546,4)</f>
        <v>6.7599999999999993E-2</v>
      </c>
      <c r="P271" s="439"/>
    </row>
    <row r="272" spans="1:16" ht="20.100000000000001" customHeight="1">
      <c r="A272" s="215" t="s">
        <v>931</v>
      </c>
      <c r="B272" s="213" t="s">
        <v>934</v>
      </c>
      <c r="C272" s="223">
        <v>327.10000000000002</v>
      </c>
      <c r="D272" s="215" t="s">
        <v>881</v>
      </c>
      <c r="E272" s="217"/>
      <c r="F272" s="210"/>
      <c r="G272" s="217">
        <v>865839</v>
      </c>
      <c r="H272" s="210">
        <f t="shared" si="18"/>
        <v>283215936</v>
      </c>
      <c r="I272" s="217">
        <v>25975</v>
      </c>
      <c r="J272" s="210">
        <f t="shared" si="19"/>
        <v>8496422</v>
      </c>
      <c r="K272" s="210">
        <f t="shared" si="17"/>
        <v>891814</v>
      </c>
      <c r="L272" s="210">
        <f t="shared" si="17"/>
        <v>291712358</v>
      </c>
      <c r="M272" s="218" t="s">
        <v>1128</v>
      </c>
      <c r="N272" s="297">
        <f t="shared" si="23"/>
        <v>116684943</v>
      </c>
      <c r="O272" s="453">
        <f t="shared" si="24"/>
        <v>4.6699999999999998E-2</v>
      </c>
      <c r="P272" s="439"/>
    </row>
    <row r="273" spans="1:16" ht="20.100000000000001" customHeight="1">
      <c r="A273" s="215" t="s">
        <v>931</v>
      </c>
      <c r="B273" s="213" t="s">
        <v>935</v>
      </c>
      <c r="C273" s="223">
        <v>204.7</v>
      </c>
      <c r="D273" s="215" t="s">
        <v>881</v>
      </c>
      <c r="E273" s="217"/>
      <c r="F273" s="210"/>
      <c r="G273" s="217">
        <v>812478</v>
      </c>
      <c r="H273" s="210">
        <f t="shared" si="18"/>
        <v>166314246</v>
      </c>
      <c r="I273" s="217">
        <v>24374</v>
      </c>
      <c r="J273" s="210">
        <f t="shared" si="19"/>
        <v>4989357</v>
      </c>
      <c r="K273" s="210">
        <f t="shared" si="17"/>
        <v>836852</v>
      </c>
      <c r="L273" s="210">
        <f t="shared" si="17"/>
        <v>171303603</v>
      </c>
      <c r="M273" s="218" t="s">
        <v>1128</v>
      </c>
      <c r="N273" s="297">
        <f t="shared" si="23"/>
        <v>68521441</v>
      </c>
      <c r="O273" s="453">
        <f t="shared" si="24"/>
        <v>2.7400000000000001E-2</v>
      </c>
      <c r="P273" s="439"/>
    </row>
    <row r="274" spans="1:16" ht="20.100000000000001" customHeight="1">
      <c r="A274" s="215" t="s">
        <v>931</v>
      </c>
      <c r="B274" s="213" t="s">
        <v>936</v>
      </c>
      <c r="C274" s="223">
        <v>760.3</v>
      </c>
      <c r="D274" s="215" t="s">
        <v>881</v>
      </c>
      <c r="E274" s="217"/>
      <c r="F274" s="210"/>
      <c r="G274" s="217">
        <v>756643</v>
      </c>
      <c r="H274" s="210">
        <f t="shared" si="18"/>
        <v>575275672</v>
      </c>
      <c r="I274" s="217">
        <v>22699</v>
      </c>
      <c r="J274" s="210">
        <f t="shared" si="19"/>
        <v>17258049</v>
      </c>
      <c r="K274" s="210">
        <f t="shared" si="17"/>
        <v>779342</v>
      </c>
      <c r="L274" s="210">
        <f t="shared" si="17"/>
        <v>592533721</v>
      </c>
      <c r="M274" s="218" t="s">
        <v>1128</v>
      </c>
      <c r="N274" s="297">
        <f t="shared" si="23"/>
        <v>237013488</v>
      </c>
      <c r="O274" s="453">
        <f t="shared" si="24"/>
        <v>9.4799999999999995E-2</v>
      </c>
      <c r="P274" s="439"/>
    </row>
    <row r="275" spans="1:16" ht="20.100000000000001" customHeight="1">
      <c r="A275" s="215" t="s">
        <v>931</v>
      </c>
      <c r="B275" s="213" t="s">
        <v>937</v>
      </c>
      <c r="C275" s="223">
        <v>100.3</v>
      </c>
      <c r="D275" s="215" t="s">
        <v>881</v>
      </c>
      <c r="E275" s="217"/>
      <c r="F275" s="210"/>
      <c r="G275" s="217">
        <v>474384</v>
      </c>
      <c r="H275" s="210">
        <f t="shared" si="18"/>
        <v>47580715</v>
      </c>
      <c r="I275" s="217">
        <v>14231</v>
      </c>
      <c r="J275" s="210">
        <f t="shared" si="19"/>
        <v>1427369</v>
      </c>
      <c r="K275" s="210">
        <f t="shared" si="17"/>
        <v>488615</v>
      </c>
      <c r="L275" s="210">
        <f t="shared" si="17"/>
        <v>49008084</v>
      </c>
      <c r="M275" s="218" t="s">
        <v>1128</v>
      </c>
      <c r="N275" s="297">
        <f t="shared" si="23"/>
        <v>19603233</v>
      </c>
      <c r="O275" s="453">
        <f t="shared" si="24"/>
        <v>7.7999999999999996E-3</v>
      </c>
      <c r="P275" s="439"/>
    </row>
    <row r="276" spans="1:16" ht="20.100000000000001" customHeight="1">
      <c r="A276" s="215" t="s">
        <v>931</v>
      </c>
      <c r="B276" s="213" t="s">
        <v>910</v>
      </c>
      <c r="C276" s="265">
        <v>1549.2</v>
      </c>
      <c r="D276" s="215" t="s">
        <v>881</v>
      </c>
      <c r="E276" s="217"/>
      <c r="F276" s="210"/>
      <c r="G276" s="217">
        <v>337472</v>
      </c>
      <c r="H276" s="210">
        <f t="shared" si="18"/>
        <v>522811622</v>
      </c>
      <c r="I276" s="217">
        <v>10124</v>
      </c>
      <c r="J276" s="210">
        <f t="shared" si="19"/>
        <v>15684100</v>
      </c>
      <c r="K276" s="210">
        <f t="shared" si="17"/>
        <v>347596</v>
      </c>
      <c r="L276" s="210">
        <f t="shared" si="17"/>
        <v>538495722</v>
      </c>
      <c r="M276" s="218" t="s">
        <v>1128</v>
      </c>
      <c r="N276" s="297">
        <f t="shared" si="23"/>
        <v>215398288</v>
      </c>
      <c r="O276" s="453">
        <f t="shared" si="24"/>
        <v>8.6099999999999996E-2</v>
      </c>
      <c r="P276" s="439"/>
    </row>
    <row r="277" spans="1:16" ht="20.100000000000001" customHeight="1">
      <c r="A277" s="215" t="s">
        <v>913</v>
      </c>
      <c r="B277" s="213"/>
      <c r="C277" s="265"/>
      <c r="D277" s="215"/>
      <c r="E277" s="217"/>
      <c r="F277" s="210"/>
      <c r="G277" s="217"/>
      <c r="H277" s="210">
        <f>SUM(H270:H276)</f>
        <v>2298567034</v>
      </c>
      <c r="I277" s="217"/>
      <c r="J277" s="210">
        <f>SUM(J270:J276)</f>
        <v>68955922</v>
      </c>
      <c r="K277" s="210"/>
      <c r="L277" s="210">
        <f>SUM(L270:L276)</f>
        <v>2367522956</v>
      </c>
      <c r="M277" s="238"/>
      <c r="N277" s="238"/>
      <c r="O277" s="452"/>
      <c r="P277" s="391"/>
    </row>
    <row r="278" spans="1:16" ht="20.100000000000001" customHeight="1">
      <c r="A278" s="224" t="s">
        <v>914</v>
      </c>
      <c r="B278" s="213"/>
      <c r="C278" s="265"/>
      <c r="D278" s="215"/>
      <c r="E278" s="217"/>
      <c r="F278" s="295">
        <f>INT(F277*0.4)</f>
        <v>0</v>
      </c>
      <c r="G278" s="296"/>
      <c r="H278" s="295">
        <f>INT(H277*0.4)</f>
        <v>919426813</v>
      </c>
      <c r="I278" s="296"/>
      <c r="J278" s="295">
        <f>INT(J277*0.4)</f>
        <v>27582368</v>
      </c>
      <c r="K278" s="295"/>
      <c r="L278" s="295">
        <f>INT(L277*0.4)</f>
        <v>947009182</v>
      </c>
      <c r="M278" s="238"/>
      <c r="N278" s="297"/>
      <c r="O278" s="452"/>
      <c r="P278" s="391"/>
    </row>
    <row r="279" spans="1:16" ht="20.100000000000001" customHeight="1">
      <c r="A279" s="215"/>
      <c r="B279" s="213"/>
      <c r="C279" s="265"/>
      <c r="D279" s="215"/>
      <c r="E279" s="217"/>
      <c r="F279" s="210"/>
      <c r="G279" s="217"/>
      <c r="H279" s="210"/>
      <c r="I279" s="217"/>
      <c r="J279" s="210"/>
      <c r="K279" s="210"/>
      <c r="L279" s="210"/>
      <c r="M279" s="238"/>
      <c r="N279" s="389"/>
      <c r="O279" s="452"/>
      <c r="P279" s="391"/>
    </row>
    <row r="280" spans="1:16" s="256" customFormat="1" ht="20.100000000000001" customHeight="1">
      <c r="A280" s="280" t="s">
        <v>938</v>
      </c>
      <c r="B280" s="213"/>
      <c r="C280" s="223"/>
      <c r="D280" s="215"/>
      <c r="E280" s="217"/>
      <c r="F280" s="210"/>
      <c r="G280" s="217"/>
      <c r="H280" s="295">
        <f>H278+H266+H249</f>
        <v>4131528314</v>
      </c>
      <c r="I280" s="296"/>
      <c r="J280" s="295">
        <f>J278+J266+J249</f>
        <v>123939007</v>
      </c>
      <c r="K280" s="296"/>
      <c r="L280" s="295">
        <f>L278+L266+L249</f>
        <v>4255467322</v>
      </c>
      <c r="M280" s="218"/>
      <c r="N280" s="389"/>
      <c r="O280" s="451"/>
      <c r="P280" s="391"/>
    </row>
    <row r="281" spans="1:16" s="256" customFormat="1" ht="20.100000000000001" customHeight="1">
      <c r="A281" s="280"/>
      <c r="B281" s="278"/>
      <c r="C281" s="251"/>
      <c r="D281" s="280"/>
      <c r="E281" s="296"/>
      <c r="F281" s="295"/>
      <c r="G281" s="296"/>
      <c r="H281" s="295"/>
      <c r="I281" s="296"/>
      <c r="J281" s="295"/>
      <c r="K281" s="296"/>
      <c r="L281" s="295"/>
      <c r="M281" s="218"/>
      <c r="N281" s="218"/>
      <c r="O281" s="451"/>
      <c r="P281" s="391"/>
    </row>
    <row r="282" spans="1:16" ht="20.100000000000001" customHeight="1">
      <c r="A282" s="262" t="s">
        <v>939</v>
      </c>
      <c r="B282" s="213"/>
      <c r="C282" s="223"/>
      <c r="D282" s="215"/>
      <c r="E282" s="217"/>
      <c r="F282" s="217"/>
      <c r="G282" s="217"/>
      <c r="H282" s="217"/>
      <c r="I282" s="217"/>
      <c r="J282" s="217"/>
      <c r="K282" s="217"/>
      <c r="L282" s="217"/>
      <c r="M282" s="238"/>
      <c r="N282" s="238"/>
      <c r="O282" s="452"/>
      <c r="P282" s="391"/>
    </row>
    <row r="283" spans="1:16" ht="20.100000000000001" customHeight="1">
      <c r="A283" s="215" t="s">
        <v>940</v>
      </c>
      <c r="B283" s="213" t="s">
        <v>941</v>
      </c>
      <c r="C283" s="265">
        <v>3060</v>
      </c>
      <c r="D283" s="215" t="s">
        <v>881</v>
      </c>
      <c r="E283" s="217"/>
      <c r="F283" s="210"/>
      <c r="G283" s="217">
        <v>209066</v>
      </c>
      <c r="H283" s="210">
        <f t="shared" ref="H283:H289" si="25">INT(G283*C283)</f>
        <v>639741960</v>
      </c>
      <c r="I283" s="217">
        <v>6271</v>
      </c>
      <c r="J283" s="210">
        <f t="shared" ref="J283:J289" si="26">INT(I283*C283)</f>
        <v>19189260</v>
      </c>
      <c r="K283" s="210">
        <f t="shared" ref="K283:L289" si="27">+E283+G283+I283</f>
        <v>215337</v>
      </c>
      <c r="L283" s="210">
        <f t="shared" si="27"/>
        <v>658931220</v>
      </c>
      <c r="M283" s="218" t="s">
        <v>1128</v>
      </c>
      <c r="N283" s="393">
        <f>INT(L283*0.4)+8</f>
        <v>263572496</v>
      </c>
      <c r="O283" s="453">
        <f t="shared" ref="O283:O289" si="28">ROUND(N283/$N$546,4)</f>
        <v>0.10539999999999999</v>
      </c>
      <c r="P283" s="439"/>
    </row>
    <row r="284" spans="1:16" ht="20.100000000000001" customHeight="1">
      <c r="A284" s="215" t="s">
        <v>942</v>
      </c>
      <c r="B284" s="213" t="s">
        <v>943</v>
      </c>
      <c r="C284" s="265">
        <v>3496</v>
      </c>
      <c r="D284" s="215" t="s">
        <v>881</v>
      </c>
      <c r="E284" s="217"/>
      <c r="F284" s="210"/>
      <c r="G284" s="217">
        <v>66826</v>
      </c>
      <c r="H284" s="210">
        <f t="shared" si="25"/>
        <v>233623696</v>
      </c>
      <c r="I284" s="217">
        <v>2004</v>
      </c>
      <c r="J284" s="210">
        <f t="shared" si="26"/>
        <v>7005984</v>
      </c>
      <c r="K284" s="210">
        <f t="shared" si="27"/>
        <v>68830</v>
      </c>
      <c r="L284" s="210">
        <f t="shared" si="27"/>
        <v>240629680</v>
      </c>
      <c r="M284" s="218" t="s">
        <v>1128</v>
      </c>
      <c r="N284" s="297">
        <f t="shared" ref="N284:N289" si="29">INT(L284*0.4)</f>
        <v>96251872</v>
      </c>
      <c r="O284" s="453">
        <f t="shared" si="28"/>
        <v>3.85E-2</v>
      </c>
      <c r="P284" s="439"/>
    </row>
    <row r="285" spans="1:16" ht="20.100000000000001" customHeight="1">
      <c r="A285" s="215" t="s">
        <v>940</v>
      </c>
      <c r="B285" s="213" t="s">
        <v>944</v>
      </c>
      <c r="C285" s="265">
        <v>2000</v>
      </c>
      <c r="D285" s="215" t="s">
        <v>881</v>
      </c>
      <c r="E285" s="217"/>
      <c r="F285" s="210"/>
      <c r="G285" s="217">
        <v>61014</v>
      </c>
      <c r="H285" s="210">
        <f t="shared" si="25"/>
        <v>122028000</v>
      </c>
      <c r="I285" s="217">
        <v>1830</v>
      </c>
      <c r="J285" s="210">
        <f t="shared" si="26"/>
        <v>3660000</v>
      </c>
      <c r="K285" s="210">
        <f t="shared" si="27"/>
        <v>62844</v>
      </c>
      <c r="L285" s="210">
        <f t="shared" si="27"/>
        <v>125688000</v>
      </c>
      <c r="M285" s="218" t="s">
        <v>1128</v>
      </c>
      <c r="N285" s="297">
        <f t="shared" si="29"/>
        <v>50275200</v>
      </c>
      <c r="O285" s="453">
        <f t="shared" si="28"/>
        <v>2.01E-2</v>
      </c>
      <c r="P285" s="439"/>
    </row>
    <row r="286" spans="1:16" ht="20.100000000000001" customHeight="1">
      <c r="A286" s="215" t="s">
        <v>924</v>
      </c>
      <c r="B286" s="213" t="s">
        <v>944</v>
      </c>
      <c r="C286" s="265">
        <v>1000</v>
      </c>
      <c r="D286" s="215" t="s">
        <v>881</v>
      </c>
      <c r="E286" s="217"/>
      <c r="F286" s="210"/>
      <c r="G286" s="217">
        <v>58250</v>
      </c>
      <c r="H286" s="210">
        <f t="shared" si="25"/>
        <v>58250000</v>
      </c>
      <c r="I286" s="217">
        <v>1747</v>
      </c>
      <c r="J286" s="210">
        <f t="shared" si="26"/>
        <v>1747000</v>
      </c>
      <c r="K286" s="210">
        <f>+E286+G286+I286</f>
        <v>59997</v>
      </c>
      <c r="L286" s="210">
        <f t="shared" si="27"/>
        <v>59997000</v>
      </c>
      <c r="M286" s="218" t="s">
        <v>1128</v>
      </c>
      <c r="N286" s="297">
        <f t="shared" si="29"/>
        <v>23998800</v>
      </c>
      <c r="O286" s="453">
        <f t="shared" si="28"/>
        <v>9.5999999999999992E-3</v>
      </c>
      <c r="P286" s="439"/>
    </row>
    <row r="287" spans="1:16" ht="20.100000000000001" customHeight="1">
      <c r="A287" s="215" t="s">
        <v>925</v>
      </c>
      <c r="B287" s="213" t="s">
        <v>922</v>
      </c>
      <c r="C287" s="265">
        <v>5549</v>
      </c>
      <c r="D287" s="215" t="s">
        <v>881</v>
      </c>
      <c r="E287" s="217"/>
      <c r="F287" s="210"/>
      <c r="G287" s="217">
        <v>41570</v>
      </c>
      <c r="H287" s="210">
        <f t="shared" si="25"/>
        <v>230671930</v>
      </c>
      <c r="I287" s="217">
        <v>1247</v>
      </c>
      <c r="J287" s="210">
        <f t="shared" si="26"/>
        <v>6919603</v>
      </c>
      <c r="K287" s="210">
        <f>+E287+G287+I287</f>
        <v>42817</v>
      </c>
      <c r="L287" s="210">
        <f t="shared" si="27"/>
        <v>237591533</v>
      </c>
      <c r="M287" s="218" t="s">
        <v>1128</v>
      </c>
      <c r="N287" s="297">
        <f t="shared" si="29"/>
        <v>95036613</v>
      </c>
      <c r="O287" s="453">
        <f t="shared" si="28"/>
        <v>3.7999999999999999E-2</v>
      </c>
      <c r="P287" s="439"/>
    </row>
    <row r="288" spans="1:16" ht="20.100000000000001" customHeight="1">
      <c r="A288" s="215" t="s">
        <v>945</v>
      </c>
      <c r="B288" s="213" t="s">
        <v>941</v>
      </c>
      <c r="C288" s="223">
        <v>639</v>
      </c>
      <c r="D288" s="215" t="s">
        <v>881</v>
      </c>
      <c r="E288" s="217"/>
      <c r="F288" s="210"/>
      <c r="G288" s="217">
        <v>246897</v>
      </c>
      <c r="H288" s="210">
        <f t="shared" si="25"/>
        <v>157767183</v>
      </c>
      <c r="I288" s="217">
        <v>7406</v>
      </c>
      <c r="J288" s="210">
        <f t="shared" si="26"/>
        <v>4732434</v>
      </c>
      <c r="K288" s="210">
        <f t="shared" si="27"/>
        <v>254303</v>
      </c>
      <c r="L288" s="210">
        <f t="shared" si="27"/>
        <v>162499617</v>
      </c>
      <c r="M288" s="218" t="s">
        <v>1128</v>
      </c>
      <c r="N288" s="297">
        <f t="shared" si="29"/>
        <v>64999846</v>
      </c>
      <c r="O288" s="453">
        <f t="shared" si="28"/>
        <v>2.5999999999999999E-2</v>
      </c>
      <c r="P288" s="439"/>
    </row>
    <row r="289" spans="1:17" ht="20.100000000000001" customHeight="1">
      <c r="A289" s="215" t="s">
        <v>945</v>
      </c>
      <c r="B289" s="213" t="s">
        <v>943</v>
      </c>
      <c r="C289" s="223">
        <v>667</v>
      </c>
      <c r="D289" s="215" t="s">
        <v>881</v>
      </c>
      <c r="E289" s="217"/>
      <c r="F289" s="210"/>
      <c r="G289" s="217">
        <v>86319</v>
      </c>
      <c r="H289" s="210">
        <f t="shared" si="25"/>
        <v>57574773</v>
      </c>
      <c r="I289" s="217">
        <v>2589</v>
      </c>
      <c r="J289" s="210">
        <f t="shared" si="26"/>
        <v>1726863</v>
      </c>
      <c r="K289" s="210">
        <f t="shared" si="27"/>
        <v>88908</v>
      </c>
      <c r="L289" s="210">
        <f t="shared" si="27"/>
        <v>59301636</v>
      </c>
      <c r="M289" s="218" t="s">
        <v>1128</v>
      </c>
      <c r="N289" s="297">
        <f t="shared" si="29"/>
        <v>23720654</v>
      </c>
      <c r="O289" s="453">
        <f t="shared" si="28"/>
        <v>9.4999999999999998E-3</v>
      </c>
      <c r="P289" s="439"/>
    </row>
    <row r="290" spans="1:17" s="256" customFormat="1" ht="20.100000000000001" customHeight="1">
      <c r="A290" s="215" t="s">
        <v>946</v>
      </c>
      <c r="B290" s="213"/>
      <c r="C290" s="223"/>
      <c r="D290" s="215"/>
      <c r="E290" s="217"/>
      <c r="F290" s="210"/>
      <c r="G290" s="217"/>
      <c r="H290" s="210">
        <f>SUM(H283:H289)</f>
        <v>1499657542</v>
      </c>
      <c r="I290" s="217"/>
      <c r="J290" s="210">
        <f>SUM(J283:J289)</f>
        <v>44981144</v>
      </c>
      <c r="K290" s="217"/>
      <c r="L290" s="210">
        <f>+F290+H290+J290</f>
        <v>1544638686</v>
      </c>
      <c r="M290" s="218"/>
      <c r="N290" s="297"/>
      <c r="O290" s="450"/>
      <c r="P290" s="391"/>
    </row>
    <row r="291" spans="1:17" ht="20.100000000000001" customHeight="1">
      <c r="A291" s="227" t="s">
        <v>914</v>
      </c>
      <c r="B291" s="278"/>
      <c r="C291" s="299"/>
      <c r="D291" s="280"/>
      <c r="E291" s="296"/>
      <c r="F291" s="295">
        <f>INT(F290*0.4)</f>
        <v>0</v>
      </c>
      <c r="G291" s="296"/>
      <c r="H291" s="295">
        <f>INT(H290*0.4)</f>
        <v>599863016</v>
      </c>
      <c r="I291" s="296"/>
      <c r="J291" s="295">
        <f>INT(J290*0.4)</f>
        <v>17992457</v>
      </c>
      <c r="K291" s="295"/>
      <c r="L291" s="295">
        <f>INT(L290*0.4)</f>
        <v>617855474</v>
      </c>
      <c r="M291" s="238"/>
      <c r="N291" s="297"/>
      <c r="O291" s="452"/>
      <c r="P291" s="391"/>
    </row>
    <row r="292" spans="1:17" s="256" customFormat="1" ht="20.100000000000001" customHeight="1">
      <c r="A292" s="280"/>
      <c r="B292" s="278"/>
      <c r="C292" s="251"/>
      <c r="D292" s="280"/>
      <c r="E292" s="296"/>
      <c r="F292" s="295"/>
      <c r="G292" s="296"/>
      <c r="H292" s="295"/>
      <c r="I292" s="296"/>
      <c r="J292" s="295"/>
      <c r="K292" s="296"/>
      <c r="L292" s="295"/>
      <c r="M292" s="218"/>
      <c r="N292" s="389"/>
      <c r="O292" s="451"/>
      <c r="P292" s="391"/>
    </row>
    <row r="293" spans="1:17" ht="20.100000000000001" customHeight="1">
      <c r="A293" s="262" t="s">
        <v>947</v>
      </c>
      <c r="B293" s="213"/>
      <c r="C293" s="223"/>
      <c r="D293" s="215"/>
      <c r="E293" s="236"/>
      <c r="F293" s="236"/>
      <c r="G293" s="236"/>
      <c r="H293" s="236"/>
      <c r="I293" s="236"/>
      <c r="J293" s="236"/>
      <c r="K293" s="263"/>
      <c r="L293" s="263"/>
      <c r="M293" s="238"/>
      <c r="N293" s="238"/>
      <c r="O293" s="452"/>
      <c r="P293" s="439"/>
    </row>
    <row r="294" spans="1:17" ht="20.100000000000001" customHeight="1">
      <c r="A294" s="215" t="s">
        <v>877</v>
      </c>
      <c r="B294" s="213"/>
      <c r="C294" s="265">
        <v>3470.5738625730655</v>
      </c>
      <c r="D294" s="215" t="s">
        <v>874</v>
      </c>
      <c r="E294" s="217">
        <f>+E205</f>
        <v>3569</v>
      </c>
      <c r="F294" s="210">
        <f>INT(E294*C294)</f>
        <v>12386478</v>
      </c>
      <c r="G294" s="217"/>
      <c r="H294" s="217"/>
      <c r="I294" s="217"/>
      <c r="J294" s="217"/>
      <c r="K294" s="210">
        <f>+E294</f>
        <v>3569</v>
      </c>
      <c r="L294" s="210">
        <f>+F294+H294+J294</f>
        <v>12386478</v>
      </c>
      <c r="M294" s="218" t="s">
        <v>1128</v>
      </c>
      <c r="N294" s="297">
        <f t="shared" ref="N294:N295" si="30">INT(L294*0.4)</f>
        <v>4954591</v>
      </c>
      <c r="O294" s="453">
        <f t="shared" ref="O294:O295" si="31">ROUND(N294/$N$546,4)</f>
        <v>2E-3</v>
      </c>
      <c r="P294" s="439"/>
    </row>
    <row r="295" spans="1:17" ht="20.100000000000001" customHeight="1">
      <c r="A295" s="215" t="s">
        <v>948</v>
      </c>
      <c r="B295" s="213"/>
      <c r="C295" s="265">
        <v>1089.999</v>
      </c>
      <c r="D295" s="215" t="s">
        <v>830</v>
      </c>
      <c r="E295" s="217">
        <v>77688</v>
      </c>
      <c r="F295" s="210">
        <f>INT(E295*C295)</f>
        <v>84679842</v>
      </c>
      <c r="G295" s="217">
        <v>190424</v>
      </c>
      <c r="H295" s="210">
        <f>INT(C295*G295)</f>
        <v>207561969</v>
      </c>
      <c r="I295" s="217">
        <v>146264</v>
      </c>
      <c r="J295" s="210">
        <f>INT(I295*C295)</f>
        <v>159427613</v>
      </c>
      <c r="K295" s="210">
        <f>+E295+G295+I295</f>
        <v>414376</v>
      </c>
      <c r="L295" s="210">
        <f>+F295+H295+J295</f>
        <v>451669424</v>
      </c>
      <c r="M295" s="218" t="s">
        <v>1128</v>
      </c>
      <c r="N295" s="297">
        <f t="shared" si="30"/>
        <v>180667769</v>
      </c>
      <c r="O295" s="453">
        <f t="shared" si="31"/>
        <v>7.2300000000000003E-2</v>
      </c>
      <c r="P295" s="439"/>
    </row>
    <row r="296" spans="1:17" ht="20.100000000000001" customHeight="1">
      <c r="A296" s="215" t="s">
        <v>949</v>
      </c>
      <c r="B296" s="213"/>
      <c r="C296" s="223"/>
      <c r="D296" s="215"/>
      <c r="E296" s="236"/>
      <c r="F296" s="210">
        <f>F295+F294</f>
        <v>97066320</v>
      </c>
      <c r="G296" s="210"/>
      <c r="H296" s="210">
        <f>H295+H294</f>
        <v>207561969</v>
      </c>
      <c r="I296" s="210"/>
      <c r="J296" s="210">
        <f>J295+J294</f>
        <v>159427613</v>
      </c>
      <c r="K296" s="210"/>
      <c r="L296" s="210">
        <f>L295+L294</f>
        <v>464055902</v>
      </c>
      <c r="M296" s="238"/>
      <c r="N296" s="297"/>
      <c r="O296" s="450"/>
      <c r="P296" s="439"/>
    </row>
    <row r="297" spans="1:17" ht="20.100000000000001" customHeight="1">
      <c r="A297" s="227" t="s">
        <v>914</v>
      </c>
      <c r="B297" s="278"/>
      <c r="C297" s="299"/>
      <c r="D297" s="280"/>
      <c r="E297" s="296"/>
      <c r="F297" s="295">
        <f>INT(F296*0.4)</f>
        <v>38826528</v>
      </c>
      <c r="G297" s="296"/>
      <c r="H297" s="295">
        <f>INT(H296*0.4)</f>
        <v>83024787</v>
      </c>
      <c r="I297" s="296"/>
      <c r="J297" s="295">
        <f>INT(J296*0.4)</f>
        <v>63771045</v>
      </c>
      <c r="K297" s="295"/>
      <c r="L297" s="295">
        <f>INT(L296*0.4)</f>
        <v>185622360</v>
      </c>
      <c r="M297" s="238"/>
      <c r="N297" s="238"/>
      <c r="O297" s="452"/>
      <c r="P297" s="391"/>
    </row>
    <row r="298" spans="1:17" ht="20.100000000000001" customHeight="1">
      <c r="A298" s="280"/>
      <c r="B298" s="213"/>
      <c r="C298" s="223"/>
      <c r="D298" s="215"/>
      <c r="E298" s="236"/>
      <c r="F298" s="217"/>
      <c r="G298" s="236"/>
      <c r="H298" s="217"/>
      <c r="I298" s="236"/>
      <c r="J298" s="217"/>
      <c r="K298" s="263"/>
      <c r="L298" s="217"/>
      <c r="M298" s="238"/>
      <c r="N298" s="238"/>
      <c r="O298" s="452"/>
      <c r="P298" s="391"/>
    </row>
    <row r="299" spans="1:17" s="290" customFormat="1" ht="20.100000000000001" customHeight="1">
      <c r="A299" s="186" t="s">
        <v>950</v>
      </c>
      <c r="B299" s="171"/>
      <c r="C299" s="285"/>
      <c r="D299" s="286"/>
      <c r="E299" s="287"/>
      <c r="F299" s="287">
        <f>F297+F291+F280</f>
        <v>38826528</v>
      </c>
      <c r="G299" s="287"/>
      <c r="H299" s="287">
        <f>H297+H291+H280</f>
        <v>4814416117</v>
      </c>
      <c r="I299" s="287"/>
      <c r="J299" s="287">
        <f>J297+J291+J280</f>
        <v>205702509</v>
      </c>
      <c r="K299" s="287"/>
      <c r="L299" s="287">
        <f>L297+L291+L280</f>
        <v>5058945156</v>
      </c>
      <c r="M299" s="218"/>
      <c r="N299" s="218"/>
      <c r="O299" s="451"/>
      <c r="P299" s="391"/>
      <c r="Q299" s="300"/>
    </row>
    <row r="300" spans="1:17" ht="20.100000000000001" hidden="1" customHeight="1">
      <c r="A300" s="236"/>
      <c r="B300" s="213"/>
      <c r="C300" s="223"/>
      <c r="D300" s="215"/>
      <c r="E300" s="236"/>
      <c r="F300" s="236"/>
      <c r="G300" s="236"/>
      <c r="H300" s="236"/>
      <c r="I300" s="236"/>
      <c r="J300" s="236"/>
      <c r="K300" s="263"/>
      <c r="L300" s="263"/>
      <c r="M300" s="238"/>
      <c r="N300" s="238"/>
      <c r="O300" s="452"/>
      <c r="P300" s="391"/>
    </row>
    <row r="301" spans="1:17" ht="20.100000000000001" hidden="1" customHeight="1">
      <c r="A301" s="236"/>
      <c r="B301" s="213"/>
      <c r="C301" s="223"/>
      <c r="D301" s="215"/>
      <c r="E301" s="236"/>
      <c r="F301" s="236"/>
      <c r="G301" s="236"/>
      <c r="H301" s="236"/>
      <c r="I301" s="236"/>
      <c r="J301" s="236"/>
      <c r="K301" s="263"/>
      <c r="L301" s="263"/>
      <c r="M301" s="238"/>
      <c r="N301" s="238"/>
      <c r="O301" s="452"/>
      <c r="P301" s="238"/>
    </row>
    <row r="302" spans="1:17" ht="20.100000000000001" hidden="1" customHeight="1">
      <c r="A302" s="236"/>
      <c r="B302" s="213"/>
      <c r="C302" s="223"/>
      <c r="D302" s="215"/>
      <c r="E302" s="236"/>
      <c r="F302" s="236"/>
      <c r="G302" s="236"/>
      <c r="H302" s="236"/>
      <c r="I302" s="236"/>
      <c r="J302" s="236"/>
      <c r="K302" s="263"/>
      <c r="L302" s="263"/>
      <c r="M302" s="238"/>
      <c r="N302" s="238"/>
      <c r="O302" s="452"/>
      <c r="P302" s="238"/>
    </row>
    <row r="303" spans="1:17" ht="20.100000000000001" hidden="1" customHeight="1">
      <c r="A303" s="236"/>
      <c r="B303" s="213"/>
      <c r="C303" s="223"/>
      <c r="D303" s="215"/>
      <c r="E303" s="236"/>
      <c r="F303" s="236"/>
      <c r="G303" s="236"/>
      <c r="H303" s="236"/>
      <c r="I303" s="236"/>
      <c r="J303" s="236"/>
      <c r="K303" s="263"/>
      <c r="L303" s="263"/>
      <c r="M303" s="238"/>
      <c r="N303" s="238"/>
      <c r="O303" s="452"/>
      <c r="P303" s="238"/>
    </row>
    <row r="304" spans="1:17" ht="20.100000000000001" hidden="1" customHeight="1">
      <c r="A304" s="236"/>
      <c r="B304" s="213"/>
      <c r="C304" s="223"/>
      <c r="D304" s="215"/>
      <c r="E304" s="236"/>
      <c r="F304" s="236"/>
      <c r="G304" s="236"/>
      <c r="H304" s="236"/>
      <c r="I304" s="236"/>
      <c r="J304" s="236"/>
      <c r="K304" s="263"/>
      <c r="L304" s="263"/>
      <c r="M304" s="238"/>
      <c r="N304" s="238"/>
      <c r="O304" s="452"/>
      <c r="P304" s="238"/>
    </row>
    <row r="305" spans="1:16" ht="20.100000000000001" hidden="1" customHeight="1">
      <c r="A305" s="236"/>
      <c r="B305" s="213"/>
      <c r="C305" s="223"/>
      <c r="D305" s="215"/>
      <c r="E305" s="236"/>
      <c r="F305" s="236"/>
      <c r="G305" s="236"/>
      <c r="H305" s="236"/>
      <c r="I305" s="236"/>
      <c r="J305" s="236"/>
      <c r="K305" s="263"/>
      <c r="L305" s="263"/>
      <c r="M305" s="238"/>
      <c r="N305" s="238"/>
      <c r="O305" s="452"/>
      <c r="P305" s="238"/>
    </row>
    <row r="306" spans="1:16" ht="20.100000000000001" hidden="1" customHeight="1">
      <c r="A306" s="236"/>
      <c r="B306" s="213"/>
      <c r="C306" s="223"/>
      <c r="D306" s="215"/>
      <c r="E306" s="236"/>
      <c r="F306" s="236"/>
      <c r="G306" s="236"/>
      <c r="H306" s="236"/>
      <c r="I306" s="236"/>
      <c r="J306" s="236"/>
      <c r="K306" s="263"/>
      <c r="L306" s="263"/>
      <c r="M306" s="238"/>
      <c r="N306" s="238"/>
      <c r="O306" s="452"/>
      <c r="P306" s="238"/>
    </row>
    <row r="307" spans="1:16" ht="20.100000000000001" hidden="1" customHeight="1">
      <c r="A307" s="236"/>
      <c r="B307" s="213"/>
      <c r="C307" s="223"/>
      <c r="D307" s="215"/>
      <c r="E307" s="236"/>
      <c r="F307" s="236"/>
      <c r="G307" s="236"/>
      <c r="H307" s="236"/>
      <c r="I307" s="236"/>
      <c r="J307" s="236"/>
      <c r="K307" s="236"/>
      <c r="L307" s="236"/>
      <c r="M307" s="238"/>
      <c r="N307" s="238"/>
      <c r="O307" s="452"/>
      <c r="P307" s="238"/>
    </row>
    <row r="308" spans="1:16" ht="20.100000000000001" hidden="1" customHeight="1">
      <c r="A308" s="236"/>
      <c r="B308" s="213"/>
      <c r="C308" s="223"/>
      <c r="D308" s="215"/>
      <c r="E308" s="236"/>
      <c r="F308" s="236"/>
      <c r="G308" s="236"/>
      <c r="H308" s="236"/>
      <c r="I308" s="236"/>
      <c r="J308" s="236"/>
      <c r="K308" s="236"/>
      <c r="L308" s="236"/>
      <c r="M308" s="238"/>
      <c r="N308" s="238"/>
      <c r="O308" s="452"/>
      <c r="P308" s="238"/>
    </row>
    <row r="309" spans="1:16" ht="20.100000000000001" hidden="1" customHeight="1">
      <c r="A309" s="236"/>
      <c r="B309" s="213"/>
      <c r="C309" s="223"/>
      <c r="D309" s="215"/>
      <c r="E309" s="236"/>
      <c r="F309" s="236"/>
      <c r="G309" s="236"/>
      <c r="H309" s="236"/>
      <c r="I309" s="236"/>
      <c r="J309" s="236"/>
      <c r="K309" s="236"/>
      <c r="L309" s="236"/>
      <c r="M309" s="238"/>
      <c r="N309" s="238"/>
      <c r="O309" s="452"/>
      <c r="P309" s="238"/>
    </row>
    <row r="310" spans="1:16" ht="20.100000000000001" hidden="1" customHeight="1">
      <c r="A310" s="236"/>
      <c r="B310" s="213"/>
      <c r="C310" s="223"/>
      <c r="D310" s="215"/>
      <c r="E310" s="236"/>
      <c r="F310" s="236"/>
      <c r="G310" s="236"/>
      <c r="H310" s="236"/>
      <c r="I310" s="236"/>
      <c r="J310" s="236"/>
      <c r="K310" s="236"/>
      <c r="L310" s="236"/>
      <c r="M310" s="238"/>
      <c r="N310" s="238"/>
      <c r="O310" s="452"/>
      <c r="P310" s="238"/>
    </row>
    <row r="311" spans="1:16" ht="20.100000000000001" hidden="1" customHeight="1">
      <c r="A311" s="236"/>
      <c r="B311" s="213"/>
      <c r="C311" s="223"/>
      <c r="D311" s="215"/>
      <c r="E311" s="236"/>
      <c r="F311" s="236"/>
      <c r="G311" s="236"/>
      <c r="H311" s="236"/>
      <c r="I311" s="236"/>
      <c r="J311" s="236"/>
      <c r="K311" s="236"/>
      <c r="L311" s="236"/>
      <c r="M311" s="238"/>
      <c r="N311" s="238"/>
      <c r="O311" s="452"/>
      <c r="P311" s="238"/>
    </row>
    <row r="312" spans="1:16" ht="20.100000000000001" hidden="1" customHeight="1">
      <c r="A312" s="236"/>
      <c r="B312" s="213"/>
      <c r="C312" s="223"/>
      <c r="D312" s="215"/>
      <c r="E312" s="236"/>
      <c r="F312" s="236"/>
      <c r="G312" s="236"/>
      <c r="H312" s="236"/>
      <c r="I312" s="236"/>
      <c r="J312" s="236"/>
      <c r="K312" s="236"/>
      <c r="L312" s="236"/>
      <c r="M312" s="238"/>
      <c r="N312" s="238"/>
      <c r="O312" s="452"/>
      <c r="P312" s="238"/>
    </row>
    <row r="313" spans="1:16" ht="20.100000000000001" customHeight="1">
      <c r="A313" s="212" t="s">
        <v>951</v>
      </c>
      <c r="B313" s="213"/>
      <c r="C313" s="223"/>
      <c r="D313" s="215"/>
      <c r="E313" s="236"/>
      <c r="F313" s="236"/>
      <c r="G313" s="236"/>
      <c r="H313" s="236"/>
      <c r="I313" s="236"/>
      <c r="J313" s="236"/>
      <c r="K313" s="236"/>
      <c r="L313" s="236"/>
      <c r="M313" s="238"/>
      <c r="N313" s="238"/>
      <c r="O313" s="452"/>
      <c r="P313" s="238"/>
    </row>
    <row r="314" spans="1:16" ht="20.100000000000001" customHeight="1">
      <c r="A314" s="292" t="s">
        <v>952</v>
      </c>
      <c r="B314" s="213"/>
      <c r="C314" s="223"/>
      <c r="D314" s="215"/>
      <c r="E314" s="236"/>
      <c r="F314" s="236"/>
      <c r="G314" s="236"/>
      <c r="H314" s="236"/>
      <c r="I314" s="236"/>
      <c r="J314" s="236"/>
      <c r="K314" s="236"/>
      <c r="L314" s="236"/>
      <c r="M314" s="238"/>
      <c r="N314" s="238"/>
      <c r="O314" s="452"/>
      <c r="P314" s="238"/>
    </row>
    <row r="315" spans="1:16" ht="20.100000000000001" customHeight="1">
      <c r="A315" s="215" t="s">
        <v>953</v>
      </c>
      <c r="B315" s="301" t="s">
        <v>954</v>
      </c>
      <c r="C315" s="258">
        <v>3</v>
      </c>
      <c r="D315" s="215" t="s">
        <v>955</v>
      </c>
      <c r="E315" s="302"/>
      <c r="F315" s="302"/>
      <c r="G315" s="302">
        <v>7784148</v>
      </c>
      <c r="H315" s="303">
        <f t="shared" ref="H315:H323" si="32">INT(G315*C315)</f>
        <v>23352444</v>
      </c>
      <c r="I315" s="302">
        <v>233524</v>
      </c>
      <c r="J315" s="303">
        <f t="shared" ref="J315:J323" si="33">INT(I315*C315)</f>
        <v>700572</v>
      </c>
      <c r="K315" s="302">
        <f t="shared" ref="K315:K323" si="34">E315+G315+I315</f>
        <v>8017672</v>
      </c>
      <c r="L315" s="302">
        <f>+F315+H315+J315</f>
        <v>24053016</v>
      </c>
      <c r="M315" s="218" t="s">
        <v>1128</v>
      </c>
      <c r="N315" s="297">
        <f>INT(L315*0.4)</f>
        <v>9621206</v>
      </c>
      <c r="O315" s="453">
        <f t="shared" ref="O315:O323" si="35">ROUND(N315/$N$546,4)</f>
        <v>3.8E-3</v>
      </c>
      <c r="P315" s="439"/>
    </row>
    <row r="316" spans="1:16" ht="20.100000000000001" customHeight="1">
      <c r="A316" s="215" t="s">
        <v>956</v>
      </c>
      <c r="B316" s="213" t="s">
        <v>957</v>
      </c>
      <c r="C316" s="258">
        <v>1</v>
      </c>
      <c r="D316" s="215" t="s">
        <v>955</v>
      </c>
      <c r="E316" s="302"/>
      <c r="F316" s="302"/>
      <c r="G316" s="302">
        <v>11026475</v>
      </c>
      <c r="H316" s="303">
        <f t="shared" si="32"/>
        <v>11026475</v>
      </c>
      <c r="I316" s="302">
        <v>330794</v>
      </c>
      <c r="J316" s="303">
        <f t="shared" si="33"/>
        <v>330794</v>
      </c>
      <c r="K316" s="302">
        <f t="shared" si="34"/>
        <v>11357269</v>
      </c>
      <c r="L316" s="302">
        <f t="shared" ref="L316:L323" si="36">+F316+H316+J316</f>
        <v>11357269</v>
      </c>
      <c r="M316" s="218" t="s">
        <v>1128</v>
      </c>
      <c r="N316" s="297">
        <f t="shared" ref="N316:N323" si="37">INT(L316*0.4)</f>
        <v>4542907</v>
      </c>
      <c r="O316" s="453">
        <f t="shared" si="35"/>
        <v>1.8E-3</v>
      </c>
      <c r="P316" s="439"/>
    </row>
    <row r="317" spans="1:16" ht="20.100000000000001" customHeight="1">
      <c r="A317" s="215" t="s">
        <v>959</v>
      </c>
      <c r="B317" s="213" t="s">
        <v>957</v>
      </c>
      <c r="C317" s="258">
        <v>2</v>
      </c>
      <c r="D317" s="215" t="s">
        <v>955</v>
      </c>
      <c r="E317" s="302"/>
      <c r="F317" s="302"/>
      <c r="G317" s="302">
        <v>11026475</v>
      </c>
      <c r="H317" s="303">
        <f t="shared" si="32"/>
        <v>22052950</v>
      </c>
      <c r="I317" s="302">
        <v>330794</v>
      </c>
      <c r="J317" s="303">
        <f t="shared" si="33"/>
        <v>661588</v>
      </c>
      <c r="K317" s="302">
        <f t="shared" si="34"/>
        <v>11357269</v>
      </c>
      <c r="L317" s="302">
        <f t="shared" si="36"/>
        <v>22714538</v>
      </c>
      <c r="M317" s="218" t="s">
        <v>1128</v>
      </c>
      <c r="N317" s="297">
        <f t="shared" si="37"/>
        <v>9085815</v>
      </c>
      <c r="O317" s="453">
        <f t="shared" si="35"/>
        <v>3.5999999999999999E-3</v>
      </c>
      <c r="P317" s="439"/>
    </row>
    <row r="318" spans="1:16" s="308" customFormat="1" ht="20.100000000000001" hidden="1" customHeight="1">
      <c r="A318" s="305" t="s">
        <v>960</v>
      </c>
      <c r="B318" s="229" t="s">
        <v>961</v>
      </c>
      <c r="C318" s="239">
        <v>0</v>
      </c>
      <c r="D318" s="305" t="s">
        <v>955</v>
      </c>
      <c r="E318" s="306"/>
      <c r="F318" s="306"/>
      <c r="G318" s="306">
        <v>9230565</v>
      </c>
      <c r="H318" s="303">
        <f t="shared" si="32"/>
        <v>0</v>
      </c>
      <c r="I318" s="306">
        <v>276916</v>
      </c>
      <c r="J318" s="303">
        <f t="shared" si="33"/>
        <v>0</v>
      </c>
      <c r="K318" s="306">
        <f t="shared" si="34"/>
        <v>9507481</v>
      </c>
      <c r="L318" s="306">
        <f t="shared" si="36"/>
        <v>0</v>
      </c>
      <c r="M318" s="218" t="s">
        <v>1128</v>
      </c>
      <c r="N318" s="297">
        <f t="shared" si="37"/>
        <v>0</v>
      </c>
      <c r="O318" s="453">
        <f t="shared" si="35"/>
        <v>0</v>
      </c>
      <c r="P318" s="439"/>
    </row>
    <row r="319" spans="1:16" s="308" customFormat="1" ht="20.100000000000001" hidden="1" customHeight="1">
      <c r="A319" s="305" t="s">
        <v>962</v>
      </c>
      <c r="B319" s="229" t="s">
        <v>961</v>
      </c>
      <c r="C319" s="239">
        <v>0</v>
      </c>
      <c r="D319" s="305" t="s">
        <v>955</v>
      </c>
      <c r="E319" s="306"/>
      <c r="F319" s="306"/>
      <c r="G319" s="306">
        <v>9230565</v>
      </c>
      <c r="H319" s="303">
        <f t="shared" si="32"/>
        <v>0</v>
      </c>
      <c r="I319" s="306">
        <v>276916</v>
      </c>
      <c r="J319" s="303">
        <f t="shared" si="33"/>
        <v>0</v>
      </c>
      <c r="K319" s="306">
        <f t="shared" si="34"/>
        <v>9507481</v>
      </c>
      <c r="L319" s="306">
        <f t="shared" si="36"/>
        <v>0</v>
      </c>
      <c r="M319" s="218" t="s">
        <v>1128</v>
      </c>
      <c r="N319" s="297">
        <f t="shared" si="37"/>
        <v>0</v>
      </c>
      <c r="O319" s="453">
        <f t="shared" si="35"/>
        <v>0</v>
      </c>
      <c r="P319" s="439"/>
    </row>
    <row r="320" spans="1:16" ht="20.100000000000001" customHeight="1">
      <c r="A320" s="215" t="s">
        <v>963</v>
      </c>
      <c r="B320" s="213" t="s">
        <v>964</v>
      </c>
      <c r="C320" s="258">
        <v>1</v>
      </c>
      <c r="D320" s="215" t="s">
        <v>955</v>
      </c>
      <c r="E320" s="302"/>
      <c r="F320" s="302"/>
      <c r="G320" s="302">
        <v>758578</v>
      </c>
      <c r="H320" s="303">
        <f t="shared" si="32"/>
        <v>758578</v>
      </c>
      <c r="I320" s="302">
        <v>22757</v>
      </c>
      <c r="J320" s="303">
        <f t="shared" si="33"/>
        <v>22757</v>
      </c>
      <c r="K320" s="302">
        <f t="shared" si="34"/>
        <v>781335</v>
      </c>
      <c r="L320" s="302">
        <f t="shared" si="36"/>
        <v>781335</v>
      </c>
      <c r="M320" s="218" t="s">
        <v>1128</v>
      </c>
      <c r="N320" s="297">
        <f t="shared" si="37"/>
        <v>312534</v>
      </c>
      <c r="O320" s="453">
        <f t="shared" si="35"/>
        <v>1E-4</v>
      </c>
      <c r="P320" s="439"/>
    </row>
    <row r="321" spans="1:16" ht="20.100000000000001" customHeight="1">
      <c r="A321" s="215" t="s">
        <v>965</v>
      </c>
      <c r="B321" s="213" t="s">
        <v>966</v>
      </c>
      <c r="C321" s="258">
        <v>1</v>
      </c>
      <c r="D321" s="215" t="s">
        <v>955</v>
      </c>
      <c r="E321" s="302"/>
      <c r="F321" s="302"/>
      <c r="G321" s="302">
        <v>758578</v>
      </c>
      <c r="H321" s="303">
        <f t="shared" si="32"/>
        <v>758578</v>
      </c>
      <c r="I321" s="302">
        <v>22757</v>
      </c>
      <c r="J321" s="303">
        <f t="shared" si="33"/>
        <v>22757</v>
      </c>
      <c r="K321" s="302">
        <f t="shared" si="34"/>
        <v>781335</v>
      </c>
      <c r="L321" s="302">
        <f t="shared" si="36"/>
        <v>781335</v>
      </c>
      <c r="M321" s="218" t="s">
        <v>1128</v>
      </c>
      <c r="N321" s="297">
        <f t="shared" si="37"/>
        <v>312534</v>
      </c>
      <c r="O321" s="453">
        <f t="shared" si="35"/>
        <v>1E-4</v>
      </c>
      <c r="P321" s="439"/>
    </row>
    <row r="322" spans="1:16" ht="20.100000000000001" customHeight="1">
      <c r="A322" s="215" t="s">
        <v>967</v>
      </c>
      <c r="B322" s="213" t="s">
        <v>968</v>
      </c>
      <c r="C322" s="258">
        <v>1</v>
      </c>
      <c r="D322" s="215" t="s">
        <v>955</v>
      </c>
      <c r="E322" s="302"/>
      <c r="F322" s="302"/>
      <c r="G322" s="302">
        <v>943667</v>
      </c>
      <c r="H322" s="303">
        <f t="shared" si="32"/>
        <v>943667</v>
      </c>
      <c r="I322" s="302">
        <v>28310</v>
      </c>
      <c r="J322" s="303">
        <f t="shared" si="33"/>
        <v>28310</v>
      </c>
      <c r="K322" s="302">
        <f t="shared" si="34"/>
        <v>971977</v>
      </c>
      <c r="L322" s="302">
        <f t="shared" si="36"/>
        <v>971977</v>
      </c>
      <c r="M322" s="218" t="s">
        <v>1128</v>
      </c>
      <c r="N322" s="297">
        <f t="shared" si="37"/>
        <v>388790</v>
      </c>
      <c r="O322" s="453">
        <f t="shared" si="35"/>
        <v>2.0000000000000001E-4</v>
      </c>
      <c r="P322" s="439"/>
    </row>
    <row r="323" spans="1:16" ht="20.100000000000001" customHeight="1">
      <c r="A323" s="215" t="s">
        <v>969</v>
      </c>
      <c r="B323" s="213" t="s">
        <v>970</v>
      </c>
      <c r="C323" s="258">
        <v>1</v>
      </c>
      <c r="D323" s="215" t="s">
        <v>955</v>
      </c>
      <c r="E323" s="302"/>
      <c r="F323" s="302"/>
      <c r="G323" s="302">
        <v>4709073</v>
      </c>
      <c r="H323" s="303">
        <f t="shared" si="32"/>
        <v>4709073</v>
      </c>
      <c r="I323" s="302">
        <v>141272</v>
      </c>
      <c r="J323" s="303">
        <f t="shared" si="33"/>
        <v>141272</v>
      </c>
      <c r="K323" s="302">
        <f t="shared" si="34"/>
        <v>4850345</v>
      </c>
      <c r="L323" s="302">
        <f t="shared" si="36"/>
        <v>4850345</v>
      </c>
      <c r="M323" s="218" t="s">
        <v>1128</v>
      </c>
      <c r="N323" s="297">
        <f t="shared" si="37"/>
        <v>1940138</v>
      </c>
      <c r="O323" s="453">
        <f t="shared" si="35"/>
        <v>8.0000000000000004E-4</v>
      </c>
      <c r="P323" s="439"/>
    </row>
    <row r="324" spans="1:16" s="308" customFormat="1" ht="20.100000000000001" hidden="1" customHeight="1">
      <c r="A324" s="305" t="s">
        <v>971</v>
      </c>
      <c r="B324" s="229" t="s">
        <v>972</v>
      </c>
      <c r="C324" s="239">
        <v>0</v>
      </c>
      <c r="D324" s="305" t="s">
        <v>955</v>
      </c>
      <c r="E324" s="306"/>
      <c r="F324" s="306"/>
      <c r="G324" s="306">
        <v>6806161</v>
      </c>
      <c r="H324" s="306">
        <f>G324*C324</f>
        <v>0</v>
      </c>
      <c r="I324" s="306">
        <v>204184</v>
      </c>
      <c r="J324" s="306">
        <f>I324*C324</f>
        <v>0</v>
      </c>
      <c r="K324" s="306">
        <f>E324+G324+I324</f>
        <v>7010345</v>
      </c>
      <c r="L324" s="306">
        <f>+F324+H324+J324</f>
        <v>0</v>
      </c>
      <c r="M324" s="234" t="s">
        <v>973</v>
      </c>
      <c r="N324" s="234"/>
      <c r="O324" s="454"/>
      <c r="P324" s="234"/>
    </row>
    <row r="325" spans="1:16" s="308" customFormat="1" ht="20.100000000000001" hidden="1" customHeight="1">
      <c r="A325" s="305" t="s">
        <v>974</v>
      </c>
      <c r="B325" s="229" t="s">
        <v>975</v>
      </c>
      <c r="C325" s="239">
        <v>0</v>
      </c>
      <c r="D325" s="305" t="s">
        <v>955</v>
      </c>
      <c r="E325" s="306"/>
      <c r="F325" s="306"/>
      <c r="G325" s="306">
        <v>943667</v>
      </c>
      <c r="H325" s="306">
        <f>G325*C325</f>
        <v>0</v>
      </c>
      <c r="I325" s="306">
        <v>28310</v>
      </c>
      <c r="J325" s="306">
        <f>I325*C325</f>
        <v>0</v>
      </c>
      <c r="K325" s="306">
        <f>E325+G325+I325</f>
        <v>971977</v>
      </c>
      <c r="L325" s="306">
        <f>+F325+H325+J325</f>
        <v>0</v>
      </c>
      <c r="M325" s="307" t="s">
        <v>958</v>
      </c>
      <c r="N325" s="307"/>
      <c r="O325" s="455"/>
      <c r="P325" s="307"/>
    </row>
    <row r="326" spans="1:16" s="308" customFormat="1" ht="20.100000000000001" hidden="1" customHeight="1">
      <c r="A326" s="305" t="s">
        <v>976</v>
      </c>
      <c r="B326" s="229" t="s">
        <v>977</v>
      </c>
      <c r="C326" s="239">
        <v>0</v>
      </c>
      <c r="D326" s="305" t="s">
        <v>955</v>
      </c>
      <c r="E326" s="306"/>
      <c r="F326" s="306"/>
      <c r="G326" s="306">
        <v>1307594</v>
      </c>
      <c r="H326" s="306">
        <f>G326*C326</f>
        <v>0</v>
      </c>
      <c r="I326" s="306">
        <v>39227</v>
      </c>
      <c r="J326" s="306">
        <f>I326*C326</f>
        <v>0</v>
      </c>
      <c r="K326" s="306">
        <f>E326+G326+I326</f>
        <v>1346821</v>
      </c>
      <c r="L326" s="306">
        <f>+F326+H326+J326</f>
        <v>0</v>
      </c>
      <c r="M326" s="307" t="s">
        <v>958</v>
      </c>
      <c r="N326" s="307"/>
      <c r="O326" s="455"/>
      <c r="P326" s="307"/>
    </row>
    <row r="327" spans="1:16" s="308" customFormat="1" ht="20.100000000000001" hidden="1" customHeight="1">
      <c r="A327" s="305" t="s">
        <v>978</v>
      </c>
      <c r="B327" s="229" t="s">
        <v>975</v>
      </c>
      <c r="C327" s="239">
        <v>0</v>
      </c>
      <c r="D327" s="305" t="s">
        <v>955</v>
      </c>
      <c r="E327" s="306"/>
      <c r="F327" s="306"/>
      <c r="G327" s="306">
        <v>943667</v>
      </c>
      <c r="H327" s="306">
        <f>G327*C327</f>
        <v>0</v>
      </c>
      <c r="I327" s="306">
        <v>28310</v>
      </c>
      <c r="J327" s="306">
        <f>I327*C327</f>
        <v>0</v>
      </c>
      <c r="K327" s="306">
        <f>E327+G327+I327</f>
        <v>971977</v>
      </c>
      <c r="L327" s="306">
        <f>+F327+H327+J327</f>
        <v>0</v>
      </c>
      <c r="M327" s="307" t="s">
        <v>958</v>
      </c>
      <c r="N327" s="307"/>
      <c r="O327" s="455"/>
      <c r="P327" s="307"/>
    </row>
    <row r="328" spans="1:16" ht="20.100000000000001" customHeight="1">
      <c r="A328" s="215"/>
      <c r="B328" s="213"/>
      <c r="C328" s="258"/>
      <c r="D328" s="215"/>
      <c r="E328" s="302"/>
      <c r="F328" s="302"/>
      <c r="G328" s="302"/>
      <c r="H328" s="302"/>
      <c r="I328" s="302"/>
      <c r="J328" s="302"/>
      <c r="K328" s="302"/>
      <c r="L328" s="302"/>
      <c r="M328" s="304"/>
      <c r="N328" s="304"/>
      <c r="O328" s="456"/>
      <c r="P328" s="304"/>
    </row>
    <row r="329" spans="1:16" s="290" customFormat="1" ht="20.100000000000001" customHeight="1">
      <c r="A329" s="280" t="s">
        <v>979</v>
      </c>
      <c r="B329" s="278"/>
      <c r="C329" s="251"/>
      <c r="D329" s="280"/>
      <c r="E329" s="309"/>
      <c r="F329" s="288"/>
      <c r="G329" s="309"/>
      <c r="H329" s="309">
        <f>SUM(H315:H327)</f>
        <v>63601765</v>
      </c>
      <c r="I329" s="309"/>
      <c r="J329" s="309">
        <f>SUM(J315:J327)</f>
        <v>1908050</v>
      </c>
      <c r="K329" s="309"/>
      <c r="L329" s="309">
        <f>F329+H329+J329</f>
        <v>65509815</v>
      </c>
      <c r="M329" s="218"/>
      <c r="N329" s="218"/>
      <c r="O329" s="451"/>
      <c r="P329" s="218"/>
    </row>
    <row r="330" spans="1:16" ht="21.75" customHeight="1">
      <c r="A330" s="236"/>
      <c r="B330" s="213"/>
      <c r="C330" s="223"/>
      <c r="D330" s="215"/>
      <c r="E330" s="236"/>
      <c r="F330" s="236"/>
      <c r="G330" s="236"/>
      <c r="H330" s="236"/>
      <c r="I330" s="236"/>
      <c r="J330" s="236"/>
      <c r="K330" s="236"/>
      <c r="L330" s="236"/>
      <c r="M330" s="238"/>
      <c r="N330" s="238"/>
      <c r="O330" s="452"/>
      <c r="P330" s="238"/>
    </row>
    <row r="331" spans="1:16" ht="21.75" customHeight="1">
      <c r="A331" s="236"/>
      <c r="B331" s="213"/>
      <c r="C331" s="223"/>
      <c r="D331" s="215"/>
      <c r="E331" s="236"/>
      <c r="F331" s="236"/>
      <c r="G331" s="236"/>
      <c r="H331" s="236"/>
      <c r="I331" s="236"/>
      <c r="J331" s="236"/>
      <c r="K331" s="236"/>
      <c r="L331" s="236"/>
      <c r="M331" s="238"/>
      <c r="N331" s="238"/>
      <c r="O331" s="452"/>
      <c r="P331" s="238"/>
    </row>
    <row r="332" spans="1:16" ht="21.75" customHeight="1">
      <c r="A332" s="236"/>
      <c r="B332" s="213"/>
      <c r="C332" s="223"/>
      <c r="D332" s="215"/>
      <c r="E332" s="236"/>
      <c r="F332" s="236"/>
      <c r="G332" s="236"/>
      <c r="H332" s="236"/>
      <c r="I332" s="236"/>
      <c r="J332" s="236"/>
      <c r="K332" s="236"/>
      <c r="L332" s="236"/>
      <c r="M332" s="238"/>
      <c r="N332" s="238"/>
      <c r="O332" s="452"/>
      <c r="P332" s="238"/>
    </row>
    <row r="333" spans="1:16" ht="21.75" customHeight="1">
      <c r="A333" s="236"/>
      <c r="B333" s="213"/>
      <c r="C333" s="223"/>
      <c r="D333" s="215"/>
      <c r="E333" s="236"/>
      <c r="F333" s="236"/>
      <c r="G333" s="236"/>
      <c r="H333" s="236"/>
      <c r="I333" s="236"/>
      <c r="J333" s="236"/>
      <c r="K333" s="236"/>
      <c r="L333" s="236"/>
      <c r="M333" s="238"/>
      <c r="N333" s="238"/>
      <c r="O333" s="452"/>
      <c r="P333" s="238"/>
    </row>
    <row r="334" spans="1:16" ht="21.75" customHeight="1">
      <c r="A334" s="236"/>
      <c r="B334" s="213"/>
      <c r="C334" s="223"/>
      <c r="D334" s="215"/>
      <c r="E334" s="236"/>
      <c r="F334" s="236"/>
      <c r="G334" s="236"/>
      <c r="H334" s="236"/>
      <c r="I334" s="236"/>
      <c r="J334" s="236"/>
      <c r="K334" s="236"/>
      <c r="L334" s="236"/>
      <c r="M334" s="238"/>
      <c r="N334" s="238"/>
      <c r="O334" s="452"/>
      <c r="P334" s="238"/>
    </row>
    <row r="335" spans="1:16" ht="21.75" customHeight="1">
      <c r="A335" s="236"/>
      <c r="B335" s="213"/>
      <c r="C335" s="223"/>
      <c r="D335" s="215"/>
      <c r="E335" s="236"/>
      <c r="F335" s="236"/>
      <c r="G335" s="236"/>
      <c r="H335" s="236"/>
      <c r="I335" s="236"/>
      <c r="J335" s="236"/>
      <c r="K335" s="236"/>
      <c r="L335" s="236"/>
      <c r="M335" s="238"/>
      <c r="N335" s="238"/>
      <c r="O335" s="452"/>
      <c r="P335" s="238"/>
    </row>
    <row r="336" spans="1:16" ht="21.75" customHeight="1">
      <c r="A336" s="236"/>
      <c r="B336" s="213"/>
      <c r="C336" s="223"/>
      <c r="D336" s="215"/>
      <c r="E336" s="236"/>
      <c r="F336" s="236"/>
      <c r="G336" s="236"/>
      <c r="H336" s="236"/>
      <c r="I336" s="236"/>
      <c r="J336" s="236"/>
      <c r="K336" s="236"/>
      <c r="L336" s="236"/>
      <c r="M336" s="238"/>
      <c r="N336" s="238"/>
      <c r="O336" s="452"/>
      <c r="P336" s="238"/>
    </row>
    <row r="337" spans="1:16" ht="21.75" customHeight="1">
      <c r="A337" s="236"/>
      <c r="B337" s="213"/>
      <c r="C337" s="223"/>
      <c r="D337" s="215"/>
      <c r="E337" s="236"/>
      <c r="F337" s="236"/>
      <c r="G337" s="236"/>
      <c r="H337" s="236"/>
      <c r="I337" s="236"/>
      <c r="J337" s="236"/>
      <c r="K337" s="236"/>
      <c r="L337" s="236"/>
      <c r="M337" s="238"/>
      <c r="N337" s="238"/>
      <c r="O337" s="452"/>
      <c r="P337" s="238"/>
    </row>
    <row r="338" spans="1:16" ht="21.75" customHeight="1">
      <c r="A338" s="236"/>
      <c r="B338" s="213"/>
      <c r="C338" s="223"/>
      <c r="D338" s="215"/>
      <c r="E338" s="236"/>
      <c r="F338" s="236"/>
      <c r="G338" s="236"/>
      <c r="H338" s="236"/>
      <c r="I338" s="236"/>
      <c r="J338" s="236"/>
      <c r="K338" s="236"/>
      <c r="L338" s="236"/>
      <c r="M338" s="238"/>
      <c r="N338" s="238"/>
      <c r="O338" s="452"/>
      <c r="P338" s="238"/>
    </row>
    <row r="339" spans="1:16" ht="21.75" customHeight="1">
      <c r="A339" s="236"/>
      <c r="B339" s="213"/>
      <c r="C339" s="223"/>
      <c r="D339" s="215"/>
      <c r="E339" s="236"/>
      <c r="F339" s="236"/>
      <c r="G339" s="236"/>
      <c r="H339" s="236"/>
      <c r="I339" s="236"/>
      <c r="J339" s="236"/>
      <c r="K339" s="236"/>
      <c r="L339" s="236"/>
      <c r="M339" s="238"/>
      <c r="N339" s="238"/>
      <c r="O339" s="452"/>
      <c r="P339" s="238"/>
    </row>
    <row r="340" spans="1:16" ht="21.75" customHeight="1">
      <c r="A340" s="236"/>
      <c r="B340" s="213"/>
      <c r="C340" s="223"/>
      <c r="D340" s="215"/>
      <c r="E340" s="236"/>
      <c r="F340" s="236"/>
      <c r="G340" s="236"/>
      <c r="H340" s="236"/>
      <c r="I340" s="236"/>
      <c r="J340" s="236"/>
      <c r="K340" s="236"/>
      <c r="L340" s="236"/>
      <c r="M340" s="238"/>
      <c r="N340" s="238"/>
      <c r="O340" s="452"/>
      <c r="P340" s="238"/>
    </row>
    <row r="341" spans="1:16" ht="21.75" customHeight="1">
      <c r="A341" s="236"/>
      <c r="B341" s="213"/>
      <c r="C341" s="223"/>
      <c r="D341" s="215"/>
      <c r="E341" s="236"/>
      <c r="F341" s="236"/>
      <c r="G341" s="236"/>
      <c r="H341" s="236"/>
      <c r="I341" s="236"/>
      <c r="J341" s="236"/>
      <c r="K341" s="236"/>
      <c r="L341" s="236"/>
      <c r="M341" s="238"/>
      <c r="N341" s="238"/>
      <c r="O341" s="452"/>
      <c r="P341" s="238"/>
    </row>
    <row r="342" spans="1:16" ht="21.75" customHeight="1">
      <c r="A342" s="236"/>
      <c r="B342" s="213"/>
      <c r="C342" s="223"/>
      <c r="D342" s="215"/>
      <c r="E342" s="236"/>
      <c r="F342" s="236"/>
      <c r="G342" s="236"/>
      <c r="H342" s="236"/>
      <c r="I342" s="236"/>
      <c r="J342" s="236"/>
      <c r="K342" s="236"/>
      <c r="L342" s="236"/>
      <c r="M342" s="238"/>
      <c r="N342" s="238"/>
      <c r="O342" s="452"/>
      <c r="P342" s="238"/>
    </row>
    <row r="343" spans="1:16" ht="21.75" customHeight="1">
      <c r="A343" s="236"/>
      <c r="B343" s="213"/>
      <c r="C343" s="223"/>
      <c r="D343" s="215"/>
      <c r="E343" s="236"/>
      <c r="F343" s="236"/>
      <c r="G343" s="236"/>
      <c r="H343" s="236"/>
      <c r="I343" s="236"/>
      <c r="J343" s="236"/>
      <c r="K343" s="236"/>
      <c r="L343" s="236"/>
      <c r="M343" s="238"/>
      <c r="N343" s="238"/>
      <c r="O343" s="452"/>
      <c r="P343" s="238"/>
    </row>
    <row r="344" spans="1:16" ht="21.75" customHeight="1">
      <c r="A344" s="236"/>
      <c r="B344" s="213"/>
      <c r="C344" s="223"/>
      <c r="D344" s="215"/>
      <c r="E344" s="236"/>
      <c r="F344" s="236"/>
      <c r="G344" s="236"/>
      <c r="H344" s="236"/>
      <c r="I344" s="236"/>
      <c r="J344" s="236"/>
      <c r="K344" s="236"/>
      <c r="L344" s="236"/>
      <c r="M344" s="238"/>
      <c r="N344" s="238"/>
      <c r="O344" s="452"/>
      <c r="P344" s="238"/>
    </row>
    <row r="345" spans="1:16" ht="21.75" customHeight="1">
      <c r="A345" s="236"/>
      <c r="B345" s="213"/>
      <c r="C345" s="223"/>
      <c r="D345" s="215"/>
      <c r="E345" s="236"/>
      <c r="F345" s="236"/>
      <c r="G345" s="236"/>
      <c r="H345" s="236"/>
      <c r="I345" s="236"/>
      <c r="J345" s="236"/>
      <c r="K345" s="236"/>
      <c r="L345" s="236"/>
      <c r="M345" s="238"/>
      <c r="N345" s="238"/>
      <c r="O345" s="452"/>
      <c r="P345" s="238"/>
    </row>
    <row r="346" spans="1:16" ht="21.75" customHeight="1">
      <c r="A346" s="236"/>
      <c r="B346" s="213"/>
      <c r="C346" s="223"/>
      <c r="D346" s="215"/>
      <c r="E346" s="236"/>
      <c r="F346" s="236"/>
      <c r="G346" s="236"/>
      <c r="H346" s="236"/>
      <c r="I346" s="236"/>
      <c r="J346" s="236"/>
      <c r="K346" s="236"/>
      <c r="L346" s="236"/>
      <c r="M346" s="238"/>
      <c r="N346" s="238"/>
      <c r="O346" s="452"/>
      <c r="P346" s="238"/>
    </row>
    <row r="347" spans="1:16" ht="21.75" customHeight="1">
      <c r="A347" s="236"/>
      <c r="B347" s="213"/>
      <c r="C347" s="223"/>
      <c r="D347" s="215"/>
      <c r="E347" s="236"/>
      <c r="F347" s="236"/>
      <c r="G347" s="236"/>
      <c r="H347" s="236"/>
      <c r="I347" s="236"/>
      <c r="J347" s="236"/>
      <c r="K347" s="236"/>
      <c r="L347" s="236"/>
      <c r="M347" s="238"/>
      <c r="N347" s="238"/>
      <c r="O347" s="452"/>
      <c r="P347" s="238"/>
    </row>
    <row r="348" spans="1:16" ht="20.100000000000001" customHeight="1">
      <c r="A348" s="212" t="s">
        <v>980</v>
      </c>
      <c r="B348" s="213"/>
      <c r="C348" s="223"/>
      <c r="D348" s="215"/>
      <c r="E348" s="236"/>
      <c r="F348" s="236"/>
      <c r="G348" s="236"/>
      <c r="H348" s="236"/>
      <c r="I348" s="236"/>
      <c r="J348" s="236"/>
      <c r="K348" s="236"/>
      <c r="L348" s="236"/>
      <c r="M348" s="238"/>
      <c r="N348" s="238"/>
      <c r="O348" s="452"/>
      <c r="P348" s="238"/>
    </row>
    <row r="349" spans="1:16" ht="20.100000000000001" customHeight="1">
      <c r="A349" s="292" t="s">
        <v>952</v>
      </c>
      <c r="B349" s="213"/>
      <c r="C349" s="310" t="s">
        <v>981</v>
      </c>
      <c r="D349" s="215"/>
      <c r="E349" s="236"/>
      <c r="F349" s="236"/>
      <c r="G349" s="236"/>
      <c r="H349" s="236"/>
      <c r="I349" s="236"/>
      <c r="J349" s="236"/>
      <c r="K349" s="236"/>
      <c r="L349" s="236"/>
      <c r="M349" s="238"/>
      <c r="N349" s="238"/>
      <c r="O349" s="452"/>
      <c r="P349" s="238"/>
    </row>
    <row r="350" spans="1:16" ht="20.100000000000001" customHeight="1">
      <c r="A350" s="215" t="s">
        <v>982</v>
      </c>
      <c r="B350" s="213" t="s">
        <v>904</v>
      </c>
      <c r="C350" s="258">
        <v>3</v>
      </c>
      <c r="D350" s="215" t="s">
        <v>983</v>
      </c>
      <c r="E350" s="237"/>
      <c r="F350" s="237"/>
      <c r="G350" s="237">
        <v>833197</v>
      </c>
      <c r="H350" s="237">
        <f>G350*C350</f>
        <v>2499591</v>
      </c>
      <c r="I350" s="237">
        <v>24995</v>
      </c>
      <c r="J350" s="237">
        <f>I350*C350</f>
        <v>74985</v>
      </c>
      <c r="K350" s="237">
        <f>+G350+I350</f>
        <v>858192</v>
      </c>
      <c r="L350" s="237">
        <f t="shared" ref="L350:L362" si="38">F350+H350+J350</f>
        <v>2574576</v>
      </c>
      <c r="M350" s="218" t="s">
        <v>1128</v>
      </c>
      <c r="N350" s="297">
        <f>INT(L350*0.4)</f>
        <v>1029830</v>
      </c>
      <c r="O350" s="453">
        <f t="shared" ref="O350:O362" si="39">ROUND(N350/$N$546,4)</f>
        <v>4.0000000000000002E-4</v>
      </c>
      <c r="P350" s="430"/>
    </row>
    <row r="351" spans="1:16" ht="20.100000000000001" customHeight="1">
      <c r="A351" s="215" t="s">
        <v>982</v>
      </c>
      <c r="B351" s="213" t="s">
        <v>908</v>
      </c>
      <c r="C351" s="258">
        <v>14</v>
      </c>
      <c r="D351" s="215" t="s">
        <v>983</v>
      </c>
      <c r="E351" s="237"/>
      <c r="F351" s="237"/>
      <c r="G351" s="237">
        <v>611011</v>
      </c>
      <c r="H351" s="237">
        <f t="shared" ref="H351:H362" si="40">G351*C351</f>
        <v>8554154</v>
      </c>
      <c r="I351" s="237">
        <v>18330</v>
      </c>
      <c r="J351" s="237">
        <f t="shared" ref="J351:J362" si="41">I351*C351</f>
        <v>256620</v>
      </c>
      <c r="K351" s="237">
        <f t="shared" ref="K351:K362" si="42">+G351+I351</f>
        <v>629341</v>
      </c>
      <c r="L351" s="237">
        <f t="shared" si="38"/>
        <v>8810774</v>
      </c>
      <c r="M351" s="218" t="s">
        <v>1128</v>
      </c>
      <c r="N351" s="297">
        <f t="shared" ref="N351:N362" si="43">INT(L351*0.4)</f>
        <v>3524309</v>
      </c>
      <c r="O351" s="453">
        <f t="shared" si="39"/>
        <v>1.4E-3</v>
      </c>
      <c r="P351" s="430"/>
    </row>
    <row r="352" spans="1:16" ht="20.100000000000001" customHeight="1">
      <c r="A352" s="215" t="s">
        <v>982</v>
      </c>
      <c r="B352" s="213" t="s">
        <v>984</v>
      </c>
      <c r="C352" s="258">
        <v>2</v>
      </c>
      <c r="D352" s="215" t="s">
        <v>983</v>
      </c>
      <c r="E352" s="237"/>
      <c r="F352" s="237"/>
      <c r="G352" s="237">
        <v>333278</v>
      </c>
      <c r="H352" s="237">
        <f t="shared" si="40"/>
        <v>666556</v>
      </c>
      <c r="I352" s="237">
        <v>9998</v>
      </c>
      <c r="J352" s="237">
        <f t="shared" si="41"/>
        <v>19996</v>
      </c>
      <c r="K352" s="237">
        <f t="shared" si="42"/>
        <v>343276</v>
      </c>
      <c r="L352" s="237">
        <f t="shared" si="38"/>
        <v>686552</v>
      </c>
      <c r="M352" s="218" t="s">
        <v>1128</v>
      </c>
      <c r="N352" s="297">
        <f t="shared" si="43"/>
        <v>274620</v>
      </c>
      <c r="O352" s="453">
        <f t="shared" si="39"/>
        <v>1E-4</v>
      </c>
      <c r="P352" s="430"/>
    </row>
    <row r="353" spans="1:16" ht="20.100000000000001" customHeight="1">
      <c r="A353" s="215" t="s">
        <v>982</v>
      </c>
      <c r="B353" s="213" t="s">
        <v>937</v>
      </c>
      <c r="C353" s="258">
        <v>4</v>
      </c>
      <c r="D353" s="215" t="s">
        <v>983</v>
      </c>
      <c r="E353" s="237"/>
      <c r="F353" s="237"/>
      <c r="G353" s="237">
        <v>291618</v>
      </c>
      <c r="H353" s="237">
        <f t="shared" si="40"/>
        <v>1166472</v>
      </c>
      <c r="I353" s="237">
        <v>8748</v>
      </c>
      <c r="J353" s="237">
        <f t="shared" si="41"/>
        <v>34992</v>
      </c>
      <c r="K353" s="237">
        <f t="shared" si="42"/>
        <v>300366</v>
      </c>
      <c r="L353" s="237">
        <f t="shared" si="38"/>
        <v>1201464</v>
      </c>
      <c r="M353" s="218" t="s">
        <v>1128</v>
      </c>
      <c r="N353" s="297">
        <f t="shared" si="43"/>
        <v>480585</v>
      </c>
      <c r="O353" s="453">
        <f t="shared" si="39"/>
        <v>2.0000000000000001E-4</v>
      </c>
      <c r="P353" s="430"/>
    </row>
    <row r="354" spans="1:16" ht="20.100000000000001" customHeight="1">
      <c r="A354" s="215" t="s">
        <v>982</v>
      </c>
      <c r="B354" s="213" t="s">
        <v>910</v>
      </c>
      <c r="C354" s="258">
        <v>19</v>
      </c>
      <c r="D354" s="215" t="s">
        <v>983</v>
      </c>
      <c r="E354" s="237"/>
      <c r="F354" s="237"/>
      <c r="G354" s="237">
        <v>254587</v>
      </c>
      <c r="H354" s="237">
        <f t="shared" si="40"/>
        <v>4837153</v>
      </c>
      <c r="I354" s="237">
        <v>7637</v>
      </c>
      <c r="J354" s="237">
        <f t="shared" si="41"/>
        <v>145103</v>
      </c>
      <c r="K354" s="237">
        <f t="shared" si="42"/>
        <v>262224</v>
      </c>
      <c r="L354" s="237">
        <f t="shared" si="38"/>
        <v>4982256</v>
      </c>
      <c r="M354" s="218" t="s">
        <v>1128</v>
      </c>
      <c r="N354" s="297">
        <f t="shared" si="43"/>
        <v>1992902</v>
      </c>
      <c r="O354" s="453">
        <f t="shared" si="39"/>
        <v>8.0000000000000004E-4</v>
      </c>
      <c r="P354" s="430"/>
    </row>
    <row r="355" spans="1:16" ht="20.100000000000001" customHeight="1">
      <c r="A355" s="215" t="s">
        <v>985</v>
      </c>
      <c r="B355" s="213" t="s">
        <v>937</v>
      </c>
      <c r="C355" s="258">
        <v>3</v>
      </c>
      <c r="D355" s="215" t="s">
        <v>983</v>
      </c>
      <c r="E355" s="237"/>
      <c r="F355" s="237"/>
      <c r="G355" s="237">
        <v>291618</v>
      </c>
      <c r="H355" s="237">
        <f t="shared" si="40"/>
        <v>874854</v>
      </c>
      <c r="I355" s="237">
        <v>8748</v>
      </c>
      <c r="J355" s="237">
        <f t="shared" si="41"/>
        <v>26244</v>
      </c>
      <c r="K355" s="237">
        <f t="shared" si="42"/>
        <v>300366</v>
      </c>
      <c r="L355" s="237">
        <f t="shared" si="38"/>
        <v>901098</v>
      </c>
      <c r="M355" s="218" t="s">
        <v>1128</v>
      </c>
      <c r="N355" s="297">
        <f t="shared" si="43"/>
        <v>360439</v>
      </c>
      <c r="O355" s="453">
        <f t="shared" si="39"/>
        <v>1E-4</v>
      </c>
      <c r="P355" s="430"/>
    </row>
    <row r="356" spans="1:16" ht="20.100000000000001" customHeight="1">
      <c r="A356" s="215" t="s">
        <v>982</v>
      </c>
      <c r="B356" s="213" t="s">
        <v>928</v>
      </c>
      <c r="C356" s="258">
        <v>52</v>
      </c>
      <c r="D356" s="215" t="s">
        <v>983</v>
      </c>
      <c r="E356" s="237"/>
      <c r="F356" s="237"/>
      <c r="G356" s="237">
        <v>149512</v>
      </c>
      <c r="H356" s="237">
        <f t="shared" si="40"/>
        <v>7774624</v>
      </c>
      <c r="I356" s="237">
        <v>4485</v>
      </c>
      <c r="J356" s="237">
        <f t="shared" si="41"/>
        <v>233220</v>
      </c>
      <c r="K356" s="237">
        <f t="shared" si="42"/>
        <v>153997</v>
      </c>
      <c r="L356" s="237">
        <f t="shared" si="38"/>
        <v>8007844</v>
      </c>
      <c r="M356" s="218" t="s">
        <v>1128</v>
      </c>
      <c r="N356" s="297">
        <f t="shared" si="43"/>
        <v>3203137</v>
      </c>
      <c r="O356" s="453">
        <f t="shared" si="39"/>
        <v>1.2999999999999999E-3</v>
      </c>
      <c r="P356" s="430"/>
    </row>
    <row r="357" spans="1:16" ht="20.100000000000001" customHeight="1">
      <c r="A357" s="215" t="s">
        <v>982</v>
      </c>
      <c r="B357" s="213" t="s">
        <v>912</v>
      </c>
      <c r="C357" s="258">
        <v>3</v>
      </c>
      <c r="D357" s="215" t="s">
        <v>983</v>
      </c>
      <c r="E357" s="237"/>
      <c r="F357" s="237"/>
      <c r="G357" s="237">
        <v>199041</v>
      </c>
      <c r="H357" s="237">
        <f t="shared" si="40"/>
        <v>597123</v>
      </c>
      <c r="I357" s="237">
        <v>5971</v>
      </c>
      <c r="J357" s="237">
        <f t="shared" si="41"/>
        <v>17913</v>
      </c>
      <c r="K357" s="237">
        <f t="shared" si="42"/>
        <v>205012</v>
      </c>
      <c r="L357" s="237">
        <f t="shared" si="38"/>
        <v>615036</v>
      </c>
      <c r="M357" s="218" t="s">
        <v>1128</v>
      </c>
      <c r="N357" s="297">
        <f t="shared" si="43"/>
        <v>246014</v>
      </c>
      <c r="O357" s="453">
        <f t="shared" si="39"/>
        <v>1E-4</v>
      </c>
      <c r="P357" s="430"/>
    </row>
    <row r="358" spans="1:16" ht="20.100000000000001" customHeight="1">
      <c r="A358" s="215" t="s">
        <v>986</v>
      </c>
      <c r="B358" s="213" t="s">
        <v>912</v>
      </c>
      <c r="C358" s="258">
        <v>3</v>
      </c>
      <c r="D358" s="215" t="s">
        <v>983</v>
      </c>
      <c r="E358" s="237"/>
      <c r="F358" s="237"/>
      <c r="G358" s="237">
        <v>199041</v>
      </c>
      <c r="H358" s="237">
        <f t="shared" si="40"/>
        <v>597123</v>
      </c>
      <c r="I358" s="237">
        <v>5971</v>
      </c>
      <c r="J358" s="237">
        <f t="shared" si="41"/>
        <v>17913</v>
      </c>
      <c r="K358" s="237">
        <f>+G358+I358</f>
        <v>205012</v>
      </c>
      <c r="L358" s="237">
        <f t="shared" si="38"/>
        <v>615036</v>
      </c>
      <c r="M358" s="218" t="s">
        <v>1128</v>
      </c>
      <c r="N358" s="297">
        <f t="shared" si="43"/>
        <v>246014</v>
      </c>
      <c r="O358" s="453">
        <f t="shared" si="39"/>
        <v>1E-4</v>
      </c>
      <c r="P358" s="430"/>
    </row>
    <row r="359" spans="1:16" ht="20.100000000000001" customHeight="1">
      <c r="A359" s="215" t="s">
        <v>985</v>
      </c>
      <c r="B359" s="213" t="s">
        <v>912</v>
      </c>
      <c r="C359" s="258">
        <v>3</v>
      </c>
      <c r="D359" s="215" t="s">
        <v>983</v>
      </c>
      <c r="E359" s="237"/>
      <c r="F359" s="237"/>
      <c r="G359" s="237">
        <v>199041</v>
      </c>
      <c r="H359" s="237">
        <f t="shared" si="40"/>
        <v>597123</v>
      </c>
      <c r="I359" s="237">
        <v>5971</v>
      </c>
      <c r="J359" s="237">
        <f t="shared" si="41"/>
        <v>17913</v>
      </c>
      <c r="K359" s="237">
        <f t="shared" si="42"/>
        <v>205012</v>
      </c>
      <c r="L359" s="237">
        <f t="shared" si="38"/>
        <v>615036</v>
      </c>
      <c r="M359" s="218" t="s">
        <v>1128</v>
      </c>
      <c r="N359" s="297">
        <f t="shared" si="43"/>
        <v>246014</v>
      </c>
      <c r="O359" s="453">
        <f t="shared" si="39"/>
        <v>1E-4</v>
      </c>
      <c r="P359" s="430"/>
    </row>
    <row r="360" spans="1:16" ht="20.100000000000001" customHeight="1">
      <c r="A360" s="215" t="s">
        <v>985</v>
      </c>
      <c r="B360" s="213" t="s">
        <v>928</v>
      </c>
      <c r="C360" s="258">
        <v>3</v>
      </c>
      <c r="D360" s="215" t="s">
        <v>983</v>
      </c>
      <c r="E360" s="237"/>
      <c r="F360" s="237"/>
      <c r="G360" s="237">
        <v>149512</v>
      </c>
      <c r="H360" s="237">
        <f t="shared" si="40"/>
        <v>448536</v>
      </c>
      <c r="I360" s="237">
        <v>4485</v>
      </c>
      <c r="J360" s="237">
        <f t="shared" si="41"/>
        <v>13455</v>
      </c>
      <c r="K360" s="237">
        <f t="shared" si="42"/>
        <v>153997</v>
      </c>
      <c r="L360" s="237">
        <f t="shared" si="38"/>
        <v>461991</v>
      </c>
      <c r="M360" s="218" t="s">
        <v>1128</v>
      </c>
      <c r="N360" s="297">
        <f t="shared" si="43"/>
        <v>184796</v>
      </c>
      <c r="O360" s="453">
        <f t="shared" si="39"/>
        <v>1E-4</v>
      </c>
      <c r="P360" s="430"/>
    </row>
    <row r="361" spans="1:16" ht="20.100000000000001" customHeight="1">
      <c r="A361" s="215" t="s">
        <v>987</v>
      </c>
      <c r="B361" s="213" t="s">
        <v>912</v>
      </c>
      <c r="C361" s="258">
        <v>3</v>
      </c>
      <c r="D361" s="215" t="s">
        <v>983</v>
      </c>
      <c r="E361" s="237"/>
      <c r="F361" s="237"/>
      <c r="G361" s="237">
        <v>199041</v>
      </c>
      <c r="H361" s="237">
        <f t="shared" si="40"/>
        <v>597123</v>
      </c>
      <c r="I361" s="237">
        <v>5971</v>
      </c>
      <c r="J361" s="237">
        <f t="shared" si="41"/>
        <v>17913</v>
      </c>
      <c r="K361" s="237">
        <f t="shared" si="42"/>
        <v>205012</v>
      </c>
      <c r="L361" s="237">
        <f t="shared" si="38"/>
        <v>615036</v>
      </c>
      <c r="M361" s="218" t="s">
        <v>1128</v>
      </c>
      <c r="N361" s="297">
        <f t="shared" si="43"/>
        <v>246014</v>
      </c>
      <c r="O361" s="453">
        <f t="shared" si="39"/>
        <v>1E-4</v>
      </c>
      <c r="P361" s="430"/>
    </row>
    <row r="362" spans="1:16" ht="20.100000000000001" customHeight="1">
      <c r="A362" s="215" t="s">
        <v>987</v>
      </c>
      <c r="B362" s="213" t="s">
        <v>917</v>
      </c>
      <c r="C362" s="258">
        <v>3</v>
      </c>
      <c r="D362" s="215" t="s">
        <v>983</v>
      </c>
      <c r="E362" s="237"/>
      <c r="F362" s="237"/>
      <c r="G362" s="237">
        <v>172657</v>
      </c>
      <c r="H362" s="237">
        <f t="shared" si="40"/>
        <v>517971</v>
      </c>
      <c r="I362" s="237">
        <v>5179</v>
      </c>
      <c r="J362" s="237">
        <f t="shared" si="41"/>
        <v>15537</v>
      </c>
      <c r="K362" s="237">
        <f t="shared" si="42"/>
        <v>177836</v>
      </c>
      <c r="L362" s="237">
        <f t="shared" si="38"/>
        <v>533508</v>
      </c>
      <c r="M362" s="218" t="s">
        <v>1128</v>
      </c>
      <c r="N362" s="297">
        <f t="shared" si="43"/>
        <v>213403</v>
      </c>
      <c r="O362" s="453">
        <f t="shared" si="39"/>
        <v>1E-4</v>
      </c>
      <c r="P362" s="430"/>
    </row>
    <row r="363" spans="1:16" ht="20.100000000000001" customHeight="1">
      <c r="A363" s="215"/>
      <c r="B363" s="213"/>
      <c r="C363" s="258"/>
      <c r="D363" s="215"/>
      <c r="E363" s="237"/>
      <c r="F363" s="237"/>
      <c r="G363" s="237"/>
      <c r="H363" s="237"/>
      <c r="I363" s="237"/>
      <c r="J363" s="237"/>
      <c r="K363" s="236"/>
      <c r="L363" s="237"/>
      <c r="M363" s="304"/>
      <c r="N363" s="304"/>
      <c r="O363" s="456"/>
      <c r="P363" s="304"/>
    </row>
    <row r="364" spans="1:16" s="290" customFormat="1" ht="20.100000000000001" customHeight="1">
      <c r="A364" s="280" t="s">
        <v>988</v>
      </c>
      <c r="B364" s="278"/>
      <c r="C364" s="251"/>
      <c r="D364" s="280"/>
      <c r="E364" s="212"/>
      <c r="F364" s="288"/>
      <c r="G364" s="212"/>
      <c r="H364" s="281">
        <f>SUM(H350:H362)</f>
        <v>29728403</v>
      </c>
      <c r="I364" s="281"/>
      <c r="J364" s="281">
        <f>SUM(J350:J362)</f>
        <v>891804</v>
      </c>
      <c r="K364" s="281"/>
      <c r="L364" s="281">
        <f>F364+H364+J364</f>
        <v>30620207</v>
      </c>
      <c r="M364" s="218"/>
      <c r="N364" s="218"/>
      <c r="O364" s="451"/>
      <c r="P364" s="218"/>
    </row>
    <row r="365" spans="1:16" ht="22.5" customHeight="1">
      <c r="A365" s="236"/>
      <c r="B365" s="213"/>
      <c r="C365" s="223"/>
      <c r="D365" s="215"/>
      <c r="E365" s="236"/>
      <c r="F365" s="236"/>
      <c r="G365" s="236"/>
      <c r="H365" s="236"/>
      <c r="I365" s="236"/>
      <c r="J365" s="236"/>
      <c r="K365" s="236"/>
      <c r="L365" s="236"/>
      <c r="M365" s="238"/>
      <c r="N365" s="238"/>
      <c r="O365" s="452"/>
      <c r="P365" s="238"/>
    </row>
    <row r="366" spans="1:16" ht="22.5" customHeight="1">
      <c r="A366" s="236"/>
      <c r="B366" s="213"/>
      <c r="C366" s="223"/>
      <c r="D366" s="215"/>
      <c r="E366" s="236"/>
      <c r="F366" s="236"/>
      <c r="G366" s="236"/>
      <c r="H366" s="236"/>
      <c r="I366" s="236"/>
      <c r="J366" s="236"/>
      <c r="K366" s="236"/>
      <c r="L366" s="236"/>
      <c r="M366" s="238"/>
      <c r="N366" s="238"/>
      <c r="O366" s="452"/>
      <c r="P366" s="238"/>
    </row>
    <row r="367" spans="1:16" ht="22.5" customHeight="1">
      <c r="A367" s="236"/>
      <c r="B367" s="213"/>
      <c r="C367" s="223"/>
      <c r="D367" s="215"/>
      <c r="E367" s="236"/>
      <c r="F367" s="236"/>
      <c r="G367" s="236"/>
      <c r="H367" s="236"/>
      <c r="I367" s="236"/>
      <c r="J367" s="236"/>
      <c r="K367" s="236"/>
      <c r="L367" s="236"/>
      <c r="M367" s="238"/>
      <c r="N367" s="238"/>
      <c r="O367" s="452"/>
      <c r="P367" s="238"/>
    </row>
    <row r="368" spans="1:16" ht="22.5" customHeight="1">
      <c r="A368" s="236"/>
      <c r="B368" s="213"/>
      <c r="C368" s="223"/>
      <c r="D368" s="215"/>
      <c r="E368" s="236"/>
      <c r="F368" s="236"/>
      <c r="G368" s="236"/>
      <c r="H368" s="236"/>
      <c r="I368" s="236"/>
      <c r="J368" s="236"/>
      <c r="K368" s="236"/>
      <c r="L368" s="236"/>
      <c r="M368" s="238"/>
      <c r="N368" s="238"/>
      <c r="O368" s="452"/>
      <c r="P368" s="238"/>
    </row>
    <row r="369" spans="1:16" ht="22.5" customHeight="1">
      <c r="A369" s="236"/>
      <c r="B369" s="213"/>
      <c r="C369" s="223"/>
      <c r="D369" s="215"/>
      <c r="E369" s="236"/>
      <c r="F369" s="236"/>
      <c r="G369" s="236"/>
      <c r="H369" s="236"/>
      <c r="I369" s="236"/>
      <c r="J369" s="236"/>
      <c r="K369" s="236"/>
      <c r="L369" s="236"/>
      <c r="M369" s="238"/>
      <c r="N369" s="238"/>
      <c r="O369" s="452"/>
      <c r="P369" s="238"/>
    </row>
    <row r="370" spans="1:16" ht="22.5" customHeight="1">
      <c r="A370" s="236"/>
      <c r="B370" s="213"/>
      <c r="C370" s="223"/>
      <c r="D370" s="215"/>
      <c r="E370" s="236"/>
      <c r="F370" s="236"/>
      <c r="G370" s="236"/>
      <c r="H370" s="236"/>
      <c r="I370" s="236"/>
      <c r="J370" s="236"/>
      <c r="K370" s="236"/>
      <c r="L370" s="236"/>
      <c r="M370" s="238"/>
      <c r="N370" s="238"/>
      <c r="O370" s="452"/>
      <c r="P370" s="238"/>
    </row>
    <row r="371" spans="1:16" ht="22.5" customHeight="1">
      <c r="A371" s="236"/>
      <c r="B371" s="213"/>
      <c r="C371" s="223"/>
      <c r="D371" s="215"/>
      <c r="E371" s="236"/>
      <c r="F371" s="236"/>
      <c r="G371" s="236"/>
      <c r="H371" s="236"/>
      <c r="I371" s="236"/>
      <c r="J371" s="236"/>
      <c r="K371" s="236"/>
      <c r="L371" s="236"/>
      <c r="M371" s="238"/>
      <c r="N371" s="238"/>
      <c r="O371" s="452"/>
      <c r="P371" s="238"/>
    </row>
    <row r="372" spans="1:16" ht="22.5" customHeight="1">
      <c r="A372" s="236"/>
      <c r="B372" s="213"/>
      <c r="C372" s="223"/>
      <c r="D372" s="215"/>
      <c r="E372" s="236"/>
      <c r="F372" s="236"/>
      <c r="G372" s="236"/>
      <c r="H372" s="236"/>
      <c r="I372" s="236"/>
      <c r="J372" s="236"/>
      <c r="K372" s="236"/>
      <c r="L372" s="236"/>
      <c r="M372" s="238"/>
      <c r="N372" s="238"/>
      <c r="O372" s="452"/>
      <c r="P372" s="238"/>
    </row>
    <row r="373" spans="1:16" ht="22.5" customHeight="1">
      <c r="A373" s="236"/>
      <c r="B373" s="213"/>
      <c r="C373" s="223"/>
      <c r="D373" s="215"/>
      <c r="E373" s="236"/>
      <c r="F373" s="236"/>
      <c r="G373" s="236"/>
      <c r="H373" s="236"/>
      <c r="I373" s="236"/>
      <c r="J373" s="236"/>
      <c r="K373" s="236"/>
      <c r="L373" s="236"/>
      <c r="M373" s="238"/>
      <c r="N373" s="238"/>
      <c r="O373" s="452"/>
      <c r="P373" s="238"/>
    </row>
    <row r="374" spans="1:16" ht="22.5" customHeight="1">
      <c r="A374" s="236"/>
      <c r="B374" s="213"/>
      <c r="C374" s="223"/>
      <c r="D374" s="215"/>
      <c r="E374" s="236"/>
      <c r="F374" s="236"/>
      <c r="G374" s="236"/>
      <c r="H374" s="236"/>
      <c r="I374" s="236"/>
      <c r="J374" s="236"/>
      <c r="K374" s="236"/>
      <c r="L374" s="236"/>
      <c r="M374" s="238"/>
      <c r="N374" s="238"/>
      <c r="O374" s="452"/>
      <c r="P374" s="238"/>
    </row>
    <row r="375" spans="1:16" ht="22.5" customHeight="1">
      <c r="A375" s="236"/>
      <c r="B375" s="213"/>
      <c r="C375" s="223"/>
      <c r="D375" s="215"/>
      <c r="E375" s="236"/>
      <c r="F375" s="236"/>
      <c r="G375" s="236"/>
      <c r="H375" s="236"/>
      <c r="I375" s="236"/>
      <c r="J375" s="236"/>
      <c r="K375" s="236"/>
      <c r="L375" s="236"/>
      <c r="M375" s="238"/>
      <c r="N375" s="238"/>
      <c r="O375" s="452"/>
      <c r="P375" s="238"/>
    </row>
    <row r="376" spans="1:16" ht="22.5" customHeight="1">
      <c r="A376" s="236"/>
      <c r="B376" s="213"/>
      <c r="C376" s="223"/>
      <c r="D376" s="215"/>
      <c r="E376" s="236"/>
      <c r="F376" s="236"/>
      <c r="G376" s="236"/>
      <c r="H376" s="236"/>
      <c r="I376" s="236"/>
      <c r="J376" s="236"/>
      <c r="K376" s="236"/>
      <c r="L376" s="236"/>
      <c r="M376" s="238"/>
      <c r="N376" s="238"/>
      <c r="O376" s="452"/>
      <c r="P376" s="238"/>
    </row>
    <row r="377" spans="1:16" s="290" customFormat="1" ht="20.100000000000001" hidden="1" customHeight="1">
      <c r="A377" s="280"/>
      <c r="B377" s="278"/>
      <c r="C377" s="251"/>
      <c r="D377" s="280"/>
      <c r="E377" s="212"/>
      <c r="F377" s="281"/>
      <c r="G377" s="281"/>
      <c r="H377" s="281"/>
      <c r="I377" s="281"/>
      <c r="J377" s="281"/>
      <c r="K377" s="281"/>
      <c r="L377" s="281"/>
      <c r="M377" s="218"/>
      <c r="N377" s="218"/>
      <c r="O377" s="451"/>
      <c r="P377" s="218"/>
    </row>
    <row r="378" spans="1:16" s="290" customFormat="1" ht="20.100000000000001" hidden="1" customHeight="1">
      <c r="A378" s="280"/>
      <c r="B378" s="278"/>
      <c r="C378" s="251"/>
      <c r="D378" s="280"/>
      <c r="E378" s="212"/>
      <c r="F378" s="281"/>
      <c r="G378" s="281"/>
      <c r="H378" s="281"/>
      <c r="I378" s="281"/>
      <c r="J378" s="281"/>
      <c r="K378" s="281"/>
      <c r="L378" s="281"/>
      <c r="M378" s="218"/>
      <c r="N378" s="218"/>
      <c r="O378" s="451"/>
      <c r="P378" s="218"/>
    </row>
    <row r="379" spans="1:16" s="290" customFormat="1" ht="20.100000000000001" hidden="1" customHeight="1">
      <c r="A379" s="280"/>
      <c r="B379" s="278"/>
      <c r="C379" s="251"/>
      <c r="D379" s="280"/>
      <c r="E379" s="212"/>
      <c r="F379" s="281"/>
      <c r="G379" s="281"/>
      <c r="H379" s="281"/>
      <c r="I379" s="281"/>
      <c r="J379" s="281"/>
      <c r="K379" s="281"/>
      <c r="L379" s="281"/>
      <c r="M379" s="218"/>
      <c r="N379" s="218"/>
      <c r="O379" s="451"/>
      <c r="P379" s="218"/>
    </row>
    <row r="380" spans="1:16" s="290" customFormat="1" ht="20.100000000000001" hidden="1" customHeight="1">
      <c r="A380" s="280"/>
      <c r="B380" s="278"/>
      <c r="C380" s="251"/>
      <c r="D380" s="280"/>
      <c r="E380" s="212"/>
      <c r="F380" s="281"/>
      <c r="G380" s="281"/>
      <c r="H380" s="281"/>
      <c r="I380" s="281"/>
      <c r="J380" s="281"/>
      <c r="K380" s="281"/>
      <c r="L380" s="281"/>
      <c r="M380" s="218"/>
      <c r="N380" s="218"/>
      <c r="O380" s="451"/>
      <c r="P380" s="218"/>
    </row>
    <row r="381" spans="1:16" s="290" customFormat="1" ht="20.100000000000001" hidden="1" customHeight="1">
      <c r="A381" s="280"/>
      <c r="B381" s="278"/>
      <c r="C381" s="251"/>
      <c r="D381" s="280"/>
      <c r="E381" s="212"/>
      <c r="F381" s="281"/>
      <c r="G381" s="281"/>
      <c r="H381" s="281"/>
      <c r="I381" s="281"/>
      <c r="J381" s="281"/>
      <c r="K381" s="281"/>
      <c r="L381" s="281"/>
      <c r="M381" s="218"/>
      <c r="N381" s="218"/>
      <c r="O381" s="451"/>
      <c r="P381" s="218"/>
    </row>
    <row r="382" spans="1:16" s="290" customFormat="1" ht="20.100000000000001" hidden="1" customHeight="1">
      <c r="A382" s="280"/>
      <c r="B382" s="278"/>
      <c r="C382" s="251"/>
      <c r="D382" s="280"/>
      <c r="E382" s="212"/>
      <c r="F382" s="281"/>
      <c r="G382" s="281"/>
      <c r="H382" s="281"/>
      <c r="I382" s="281"/>
      <c r="J382" s="281"/>
      <c r="K382" s="281"/>
      <c r="L382" s="281"/>
      <c r="M382" s="218"/>
      <c r="N382" s="218"/>
      <c r="O382" s="451"/>
      <c r="P382" s="218"/>
    </row>
    <row r="383" spans="1:16" s="290" customFormat="1" ht="20.100000000000001" hidden="1" customHeight="1">
      <c r="A383" s="280"/>
      <c r="B383" s="278"/>
      <c r="C383" s="251"/>
      <c r="D383" s="280"/>
      <c r="E383" s="212"/>
      <c r="F383" s="281"/>
      <c r="G383" s="281"/>
      <c r="H383" s="281"/>
      <c r="I383" s="281"/>
      <c r="J383" s="281"/>
      <c r="K383" s="281"/>
      <c r="L383" s="281"/>
      <c r="M383" s="218"/>
      <c r="N383" s="218"/>
      <c r="O383" s="451"/>
      <c r="P383" s="218"/>
    </row>
    <row r="384" spans="1:16" s="290" customFormat="1" ht="20.100000000000001" hidden="1" customHeight="1">
      <c r="A384" s="280"/>
      <c r="B384" s="278"/>
      <c r="C384" s="251"/>
      <c r="D384" s="280"/>
      <c r="E384" s="212"/>
      <c r="F384" s="281"/>
      <c r="G384" s="281"/>
      <c r="H384" s="281"/>
      <c r="I384" s="281"/>
      <c r="J384" s="281"/>
      <c r="K384" s="281"/>
      <c r="L384" s="281"/>
      <c r="M384" s="218"/>
      <c r="N384" s="218"/>
      <c r="O384" s="451"/>
      <c r="P384" s="218"/>
    </row>
    <row r="385" spans="1:16" s="290" customFormat="1" ht="20.100000000000001" hidden="1" customHeight="1">
      <c r="A385" s="280"/>
      <c r="B385" s="278"/>
      <c r="C385" s="251"/>
      <c r="D385" s="280"/>
      <c r="E385" s="212"/>
      <c r="F385" s="281"/>
      <c r="G385" s="281"/>
      <c r="H385" s="281"/>
      <c r="I385" s="281"/>
      <c r="J385" s="281"/>
      <c r="K385" s="281"/>
      <c r="L385" s="281"/>
      <c r="M385" s="218"/>
      <c r="N385" s="218"/>
      <c r="O385" s="451"/>
      <c r="P385" s="218"/>
    </row>
    <row r="386" spans="1:16" s="290" customFormat="1" ht="20.100000000000001" hidden="1" customHeight="1">
      <c r="A386" s="280"/>
      <c r="B386" s="278"/>
      <c r="C386" s="251"/>
      <c r="D386" s="280"/>
      <c r="E386" s="212"/>
      <c r="F386" s="281"/>
      <c r="G386" s="281"/>
      <c r="H386" s="281"/>
      <c r="I386" s="281"/>
      <c r="J386" s="281"/>
      <c r="K386" s="281"/>
      <c r="L386" s="281"/>
      <c r="M386" s="218"/>
      <c r="N386" s="218"/>
      <c r="O386" s="451"/>
      <c r="P386" s="218"/>
    </row>
    <row r="387" spans="1:16" s="290" customFormat="1" ht="20.100000000000001" hidden="1" customHeight="1">
      <c r="A387" s="280"/>
      <c r="B387" s="278"/>
      <c r="C387" s="251"/>
      <c r="D387" s="280"/>
      <c r="E387" s="212"/>
      <c r="F387" s="281"/>
      <c r="G387" s="281"/>
      <c r="H387" s="281"/>
      <c r="I387" s="281"/>
      <c r="J387" s="281"/>
      <c r="K387" s="281"/>
      <c r="L387" s="281"/>
      <c r="M387" s="218"/>
      <c r="N387" s="218"/>
      <c r="O387" s="451"/>
      <c r="P387" s="218"/>
    </row>
    <row r="388" spans="1:16" s="290" customFormat="1" ht="20.100000000000001" hidden="1" customHeight="1">
      <c r="A388" s="280"/>
      <c r="B388" s="278"/>
      <c r="C388" s="251"/>
      <c r="D388" s="280"/>
      <c r="E388" s="212"/>
      <c r="F388" s="281"/>
      <c r="G388" s="281"/>
      <c r="H388" s="281"/>
      <c r="I388" s="281"/>
      <c r="J388" s="281"/>
      <c r="K388" s="281"/>
      <c r="L388" s="281"/>
      <c r="M388" s="218"/>
      <c r="N388" s="218"/>
      <c r="O388" s="451"/>
      <c r="P388" s="218"/>
    </row>
    <row r="389" spans="1:16" s="290" customFormat="1" ht="20.100000000000001" hidden="1" customHeight="1">
      <c r="A389" s="280"/>
      <c r="B389" s="278"/>
      <c r="C389" s="251"/>
      <c r="D389" s="280"/>
      <c r="E389" s="212"/>
      <c r="F389" s="281"/>
      <c r="G389" s="281"/>
      <c r="H389" s="281"/>
      <c r="I389" s="281"/>
      <c r="J389" s="281"/>
      <c r="K389" s="281"/>
      <c r="L389" s="281"/>
      <c r="M389" s="218"/>
      <c r="N389" s="218"/>
      <c r="O389" s="451"/>
      <c r="P389" s="218"/>
    </row>
    <row r="390" spans="1:16" s="290" customFormat="1" ht="20.100000000000001" hidden="1" customHeight="1">
      <c r="A390" s="280"/>
      <c r="B390" s="278"/>
      <c r="C390" s="251"/>
      <c r="D390" s="280"/>
      <c r="E390" s="212"/>
      <c r="F390" s="281"/>
      <c r="G390" s="281"/>
      <c r="H390" s="281"/>
      <c r="I390" s="281"/>
      <c r="J390" s="281"/>
      <c r="K390" s="281"/>
      <c r="L390" s="281"/>
      <c r="M390" s="218"/>
      <c r="N390" s="218"/>
      <c r="O390" s="451"/>
      <c r="P390" s="218"/>
    </row>
    <row r="391" spans="1:16" s="290" customFormat="1" ht="20.100000000000001" hidden="1" customHeight="1">
      <c r="A391" s="280"/>
      <c r="B391" s="278"/>
      <c r="C391" s="251"/>
      <c r="D391" s="280"/>
      <c r="E391" s="212"/>
      <c r="F391" s="281"/>
      <c r="G391" s="281"/>
      <c r="H391" s="281"/>
      <c r="I391" s="281"/>
      <c r="J391" s="281"/>
      <c r="K391" s="281"/>
      <c r="L391" s="281"/>
      <c r="M391" s="218"/>
      <c r="N391" s="218"/>
      <c r="O391" s="451"/>
      <c r="P391" s="218"/>
    </row>
    <row r="392" spans="1:16" s="290" customFormat="1" ht="20.100000000000001" hidden="1" customHeight="1">
      <c r="A392" s="280"/>
      <c r="B392" s="278"/>
      <c r="C392" s="251"/>
      <c r="D392" s="280"/>
      <c r="E392" s="212"/>
      <c r="F392" s="281"/>
      <c r="G392" s="281"/>
      <c r="H392" s="281"/>
      <c r="I392" s="281"/>
      <c r="J392" s="281"/>
      <c r="K392" s="281"/>
      <c r="L392" s="281"/>
      <c r="M392" s="218"/>
      <c r="N392" s="218"/>
      <c r="O392" s="451"/>
      <c r="P392" s="218"/>
    </row>
    <row r="393" spans="1:16" s="290" customFormat="1" ht="20.100000000000001" hidden="1" customHeight="1">
      <c r="A393" s="280"/>
      <c r="B393" s="278"/>
      <c r="C393" s="251"/>
      <c r="D393" s="280"/>
      <c r="E393" s="212"/>
      <c r="F393" s="281"/>
      <c r="G393" s="281"/>
      <c r="H393" s="281"/>
      <c r="I393" s="281"/>
      <c r="J393" s="281"/>
      <c r="K393" s="281"/>
      <c r="L393" s="281"/>
      <c r="M393" s="218"/>
      <c r="N393" s="218"/>
      <c r="O393" s="451"/>
      <c r="P393" s="218"/>
    </row>
    <row r="394" spans="1:16" s="290" customFormat="1" ht="20.100000000000001" hidden="1" customHeight="1">
      <c r="A394" s="280"/>
      <c r="B394" s="278"/>
      <c r="C394" s="251"/>
      <c r="D394" s="280"/>
      <c r="E394" s="212"/>
      <c r="F394" s="281"/>
      <c r="G394" s="281"/>
      <c r="H394" s="281"/>
      <c r="I394" s="281"/>
      <c r="J394" s="281"/>
      <c r="K394" s="281"/>
      <c r="L394" s="281"/>
      <c r="M394" s="218"/>
      <c r="N394" s="218"/>
      <c r="O394" s="451"/>
      <c r="P394" s="218"/>
    </row>
    <row r="395" spans="1:16" s="290" customFormat="1" ht="20.100000000000001" hidden="1" customHeight="1">
      <c r="A395" s="280"/>
      <c r="B395" s="278"/>
      <c r="C395" s="251"/>
      <c r="D395" s="280"/>
      <c r="E395" s="212"/>
      <c r="F395" s="281"/>
      <c r="G395" s="281"/>
      <c r="H395" s="281"/>
      <c r="I395" s="281"/>
      <c r="J395" s="281"/>
      <c r="K395" s="281"/>
      <c r="L395" s="281"/>
      <c r="M395" s="218"/>
      <c r="N395" s="218"/>
      <c r="O395" s="451"/>
      <c r="P395" s="218"/>
    </row>
    <row r="396" spans="1:16" s="290" customFormat="1" ht="20.100000000000001" hidden="1" customHeight="1">
      <c r="A396" s="280"/>
      <c r="B396" s="278"/>
      <c r="C396" s="251"/>
      <c r="D396" s="280"/>
      <c r="E396" s="212"/>
      <c r="F396" s="281"/>
      <c r="G396" s="281"/>
      <c r="H396" s="281"/>
      <c r="I396" s="281"/>
      <c r="J396" s="281"/>
      <c r="K396" s="281"/>
      <c r="L396" s="281"/>
      <c r="M396" s="218"/>
      <c r="N396" s="218"/>
      <c r="O396" s="451"/>
      <c r="P396" s="218"/>
    </row>
    <row r="397" spans="1:16" s="290" customFormat="1" ht="20.100000000000001" hidden="1" customHeight="1">
      <c r="A397" s="280"/>
      <c r="B397" s="278"/>
      <c r="C397" s="251"/>
      <c r="D397" s="280"/>
      <c r="E397" s="212"/>
      <c r="F397" s="281"/>
      <c r="G397" s="281"/>
      <c r="H397" s="281"/>
      <c r="I397" s="281"/>
      <c r="J397" s="281"/>
      <c r="K397" s="281"/>
      <c r="L397" s="281"/>
      <c r="M397" s="218"/>
      <c r="N397" s="218"/>
      <c r="O397" s="451"/>
      <c r="P397" s="218"/>
    </row>
    <row r="398" spans="1:16" s="290" customFormat="1" ht="20.100000000000001" hidden="1" customHeight="1">
      <c r="A398" s="280"/>
      <c r="B398" s="278"/>
      <c r="C398" s="251"/>
      <c r="D398" s="280"/>
      <c r="E398" s="212"/>
      <c r="F398" s="281"/>
      <c r="G398" s="281"/>
      <c r="H398" s="281"/>
      <c r="I398" s="281"/>
      <c r="J398" s="281"/>
      <c r="K398" s="281"/>
      <c r="L398" s="281"/>
      <c r="M398" s="218"/>
      <c r="N398" s="218"/>
      <c r="O398" s="451"/>
      <c r="P398" s="218"/>
    </row>
    <row r="399" spans="1:16" s="290" customFormat="1" ht="20.100000000000001" hidden="1" customHeight="1">
      <c r="A399" s="280"/>
      <c r="B399" s="278"/>
      <c r="C399" s="251"/>
      <c r="D399" s="280"/>
      <c r="E399" s="212"/>
      <c r="F399" s="281"/>
      <c r="G399" s="281"/>
      <c r="H399" s="281"/>
      <c r="I399" s="281"/>
      <c r="J399" s="281"/>
      <c r="K399" s="281"/>
      <c r="L399" s="281"/>
      <c r="M399" s="218"/>
      <c r="N399" s="218"/>
      <c r="O399" s="451"/>
      <c r="P399" s="218"/>
    </row>
    <row r="400" spans="1:16" ht="20.100000000000001" customHeight="1">
      <c r="A400" s="212" t="s">
        <v>822</v>
      </c>
      <c r="B400" s="213"/>
      <c r="C400" s="223"/>
      <c r="D400" s="215"/>
      <c r="E400" s="236"/>
      <c r="F400" s="236"/>
      <c r="G400" s="236"/>
      <c r="H400" s="236"/>
      <c r="I400" s="236"/>
      <c r="J400" s="236"/>
      <c r="K400" s="236"/>
      <c r="L400" s="236"/>
      <c r="M400" s="238"/>
      <c r="N400" s="238"/>
      <c r="O400" s="452"/>
      <c r="P400" s="238"/>
    </row>
    <row r="401" spans="1:22" ht="20.100000000000001" customHeight="1">
      <c r="A401" s="292" t="s">
        <v>849</v>
      </c>
      <c r="B401" s="213"/>
      <c r="C401" s="223"/>
      <c r="D401" s="215"/>
      <c r="E401" s="236"/>
      <c r="F401" s="236"/>
      <c r="G401" s="236"/>
      <c r="H401" s="236"/>
      <c r="I401" s="236"/>
      <c r="J401" s="236"/>
      <c r="K401" s="236"/>
      <c r="L401" s="236"/>
      <c r="M401" s="238"/>
      <c r="N401" s="238"/>
      <c r="O401" s="452"/>
      <c r="P401" s="238"/>
    </row>
    <row r="402" spans="1:22" ht="20.100000000000001" customHeight="1">
      <c r="A402" s="292" t="s">
        <v>989</v>
      </c>
      <c r="B402" s="213"/>
      <c r="C402" s="223"/>
      <c r="D402" s="215"/>
      <c r="E402" s="236"/>
      <c r="F402" s="236"/>
      <c r="G402" s="236"/>
      <c r="H402" s="236"/>
      <c r="I402" s="236"/>
      <c r="J402" s="236"/>
      <c r="K402" s="236"/>
      <c r="L402" s="236"/>
      <c r="M402" s="238"/>
      <c r="N402" s="238"/>
      <c r="O402" s="452"/>
      <c r="P402" s="238"/>
    </row>
    <row r="403" spans="1:22" ht="20.100000000000001" customHeight="1">
      <c r="A403" s="215" t="s">
        <v>990</v>
      </c>
      <c r="B403" s="213" t="s">
        <v>991</v>
      </c>
      <c r="C403" s="258">
        <v>12</v>
      </c>
      <c r="D403" s="215" t="s">
        <v>881</v>
      </c>
      <c r="E403" s="217">
        <v>398360</v>
      </c>
      <c r="F403" s="237">
        <f t="shared" ref="F403:F422" si="44">INT(E403*C403)</f>
        <v>4780320</v>
      </c>
      <c r="G403" s="236"/>
      <c r="H403" s="236"/>
      <c r="I403" s="236"/>
      <c r="J403" s="236"/>
      <c r="K403" s="217">
        <f>+E403+G403+I403</f>
        <v>398360</v>
      </c>
      <c r="L403" s="217">
        <f>+F403+H403+J403</f>
        <v>4780320</v>
      </c>
      <c r="M403" s="218" t="s">
        <v>1128</v>
      </c>
      <c r="N403" s="297">
        <f>INT(L403*1)</f>
        <v>4780320</v>
      </c>
      <c r="O403" s="450">
        <f>ROUND(N403/$N$546,4)</f>
        <v>1.9E-3</v>
      </c>
      <c r="P403" s="391"/>
    </row>
    <row r="404" spans="1:22" ht="20.100000000000001" customHeight="1">
      <c r="A404" s="215" t="s">
        <v>990</v>
      </c>
      <c r="B404" s="213" t="s">
        <v>904</v>
      </c>
      <c r="C404" s="258">
        <v>4</v>
      </c>
      <c r="D404" s="215" t="s">
        <v>881</v>
      </c>
      <c r="E404" s="217">
        <v>371854</v>
      </c>
      <c r="F404" s="237">
        <f t="shared" si="44"/>
        <v>1487416</v>
      </c>
      <c r="G404" s="236"/>
      <c r="H404" s="236"/>
      <c r="I404" s="236"/>
      <c r="J404" s="236"/>
      <c r="K404" s="217">
        <f t="shared" ref="K404:L427" si="45">+E404+G404+I404</f>
        <v>371854</v>
      </c>
      <c r="L404" s="217">
        <f t="shared" si="45"/>
        <v>1487416</v>
      </c>
      <c r="M404" s="218" t="s">
        <v>1128</v>
      </c>
      <c r="N404" s="297">
        <f t="shared" ref="N404:N422" si="46">INT(L404*1)</f>
        <v>1487416</v>
      </c>
      <c r="O404" s="450">
        <f t="shared" ref="O404:O422" si="47">ROUND(N404/$N$546,4)</f>
        <v>5.9999999999999995E-4</v>
      </c>
      <c r="P404" s="391"/>
    </row>
    <row r="405" spans="1:22" ht="20.100000000000001" customHeight="1">
      <c r="A405" s="215" t="s">
        <v>990</v>
      </c>
      <c r="B405" s="213" t="s">
        <v>917</v>
      </c>
      <c r="C405" s="258">
        <v>4</v>
      </c>
      <c r="D405" s="215" t="s">
        <v>881</v>
      </c>
      <c r="E405" s="217">
        <v>118460</v>
      </c>
      <c r="F405" s="237">
        <f t="shared" si="44"/>
        <v>473840</v>
      </c>
      <c r="G405" s="236"/>
      <c r="H405" s="236"/>
      <c r="I405" s="236"/>
      <c r="J405" s="236"/>
      <c r="K405" s="217">
        <f t="shared" si="45"/>
        <v>118460</v>
      </c>
      <c r="L405" s="217">
        <f t="shared" si="45"/>
        <v>473840</v>
      </c>
      <c r="M405" s="218" t="s">
        <v>1128</v>
      </c>
      <c r="N405" s="297">
        <f t="shared" si="46"/>
        <v>473840</v>
      </c>
      <c r="O405" s="450">
        <f t="shared" si="47"/>
        <v>2.0000000000000001E-4</v>
      </c>
      <c r="P405" s="391"/>
    </row>
    <row r="406" spans="1:22" ht="20.100000000000001" customHeight="1">
      <c r="A406" s="215" t="s">
        <v>990</v>
      </c>
      <c r="B406" s="213" t="s">
        <v>992</v>
      </c>
      <c r="C406" s="258">
        <v>4</v>
      </c>
      <c r="D406" s="215" t="s">
        <v>881</v>
      </c>
      <c r="E406" s="217">
        <v>11500</v>
      </c>
      <c r="F406" s="237">
        <f t="shared" si="44"/>
        <v>46000</v>
      </c>
      <c r="G406" s="236"/>
      <c r="H406" s="236"/>
      <c r="I406" s="236"/>
      <c r="J406" s="236"/>
      <c r="K406" s="217">
        <f t="shared" si="45"/>
        <v>11500</v>
      </c>
      <c r="L406" s="217">
        <f t="shared" si="45"/>
        <v>46000</v>
      </c>
      <c r="M406" s="218" t="s">
        <v>1128</v>
      </c>
      <c r="N406" s="297">
        <f t="shared" si="46"/>
        <v>46000</v>
      </c>
      <c r="O406" s="450">
        <f t="shared" si="47"/>
        <v>0</v>
      </c>
      <c r="P406" s="391"/>
    </row>
    <row r="407" spans="1:22" ht="20.100000000000001" customHeight="1">
      <c r="A407" s="215" t="s">
        <v>993</v>
      </c>
      <c r="B407" s="213" t="s">
        <v>991</v>
      </c>
      <c r="C407" s="258">
        <v>4</v>
      </c>
      <c r="D407" s="215" t="s">
        <v>983</v>
      </c>
      <c r="E407" s="217">
        <v>2000000</v>
      </c>
      <c r="F407" s="237">
        <f t="shared" si="44"/>
        <v>8000000</v>
      </c>
      <c r="G407" s="236"/>
      <c r="H407" s="236"/>
      <c r="I407" s="236"/>
      <c r="J407" s="236"/>
      <c r="K407" s="217">
        <f t="shared" si="45"/>
        <v>2000000</v>
      </c>
      <c r="L407" s="217">
        <f t="shared" si="45"/>
        <v>8000000</v>
      </c>
      <c r="M407" s="218" t="s">
        <v>1128</v>
      </c>
      <c r="N407" s="297">
        <f t="shared" si="46"/>
        <v>8000000</v>
      </c>
      <c r="O407" s="450">
        <f t="shared" si="47"/>
        <v>3.2000000000000002E-3</v>
      </c>
      <c r="P407" s="391"/>
    </row>
    <row r="408" spans="1:22" ht="20.100000000000001" customHeight="1">
      <c r="A408" s="215" t="s">
        <v>993</v>
      </c>
      <c r="B408" s="213" t="s">
        <v>904</v>
      </c>
      <c r="C408" s="258">
        <v>4</v>
      </c>
      <c r="D408" s="215" t="s">
        <v>983</v>
      </c>
      <c r="E408" s="217">
        <v>1800000</v>
      </c>
      <c r="F408" s="237">
        <f t="shared" si="44"/>
        <v>7200000</v>
      </c>
      <c r="G408" s="236"/>
      <c r="H408" s="236"/>
      <c r="I408" s="236"/>
      <c r="J408" s="236"/>
      <c r="K408" s="217">
        <f t="shared" si="45"/>
        <v>1800000</v>
      </c>
      <c r="L408" s="217">
        <f t="shared" si="45"/>
        <v>7200000</v>
      </c>
      <c r="M408" s="218" t="s">
        <v>1128</v>
      </c>
      <c r="N408" s="297">
        <f t="shared" si="46"/>
        <v>7200000</v>
      </c>
      <c r="O408" s="450">
        <f t="shared" si="47"/>
        <v>2.8999999999999998E-3</v>
      </c>
      <c r="P408" s="391"/>
      <c r="R408" s="311"/>
      <c r="S408" s="312"/>
      <c r="T408" s="440"/>
      <c r="U408" s="440"/>
      <c r="V408" s="311"/>
    </row>
    <row r="409" spans="1:22" ht="20.100000000000001" customHeight="1">
      <c r="A409" s="215" t="s">
        <v>993</v>
      </c>
      <c r="B409" s="213" t="s">
        <v>917</v>
      </c>
      <c r="C409" s="258">
        <v>4</v>
      </c>
      <c r="D409" s="215" t="s">
        <v>983</v>
      </c>
      <c r="E409" s="217">
        <v>425000</v>
      </c>
      <c r="F409" s="237">
        <f t="shared" si="44"/>
        <v>1700000</v>
      </c>
      <c r="G409" s="236"/>
      <c r="H409" s="236"/>
      <c r="I409" s="236"/>
      <c r="J409" s="236"/>
      <c r="K409" s="217">
        <f t="shared" si="45"/>
        <v>425000</v>
      </c>
      <c r="L409" s="217">
        <f t="shared" si="45"/>
        <v>1700000</v>
      </c>
      <c r="M409" s="218" t="s">
        <v>1128</v>
      </c>
      <c r="N409" s="297">
        <f t="shared" si="46"/>
        <v>1700000</v>
      </c>
      <c r="O409" s="450">
        <f t="shared" si="47"/>
        <v>6.9999999999999999E-4</v>
      </c>
      <c r="P409" s="391"/>
      <c r="R409" s="311"/>
      <c r="S409" s="312"/>
      <c r="T409" s="440"/>
      <c r="U409" s="440"/>
      <c r="V409" s="311"/>
    </row>
    <row r="410" spans="1:22" ht="20.100000000000001" customHeight="1">
      <c r="A410" s="215" t="s">
        <v>993</v>
      </c>
      <c r="B410" s="213" t="s">
        <v>992</v>
      </c>
      <c r="C410" s="258">
        <v>20</v>
      </c>
      <c r="D410" s="215" t="s">
        <v>983</v>
      </c>
      <c r="E410" s="217">
        <v>29500</v>
      </c>
      <c r="F410" s="237">
        <f t="shared" si="44"/>
        <v>590000</v>
      </c>
      <c r="G410" s="236"/>
      <c r="H410" s="236"/>
      <c r="I410" s="236"/>
      <c r="J410" s="236"/>
      <c r="K410" s="217">
        <f t="shared" si="45"/>
        <v>29500</v>
      </c>
      <c r="L410" s="217">
        <f t="shared" si="45"/>
        <v>590000</v>
      </c>
      <c r="M410" s="218" t="s">
        <v>1128</v>
      </c>
      <c r="N410" s="297">
        <f t="shared" si="46"/>
        <v>590000</v>
      </c>
      <c r="O410" s="450">
        <f t="shared" si="47"/>
        <v>2.0000000000000001E-4</v>
      </c>
      <c r="P410" s="391"/>
      <c r="R410" s="311"/>
      <c r="S410" s="312"/>
      <c r="T410" s="440"/>
      <c r="U410" s="440"/>
      <c r="V410" s="311"/>
    </row>
    <row r="411" spans="1:22" ht="20.100000000000001" customHeight="1">
      <c r="A411" s="215" t="s">
        <v>994</v>
      </c>
      <c r="B411" s="213" t="s">
        <v>991</v>
      </c>
      <c r="C411" s="258">
        <v>4</v>
      </c>
      <c r="D411" s="215" t="s">
        <v>983</v>
      </c>
      <c r="E411" s="217">
        <v>3800000</v>
      </c>
      <c r="F411" s="237">
        <f t="shared" si="44"/>
        <v>15200000</v>
      </c>
      <c r="G411" s="236"/>
      <c r="H411" s="236"/>
      <c r="I411" s="236"/>
      <c r="J411" s="236"/>
      <c r="K411" s="217">
        <f t="shared" si="45"/>
        <v>3800000</v>
      </c>
      <c r="L411" s="217">
        <f t="shared" si="45"/>
        <v>15200000</v>
      </c>
      <c r="M411" s="218" t="s">
        <v>1128</v>
      </c>
      <c r="N411" s="297">
        <f t="shared" si="46"/>
        <v>15200000</v>
      </c>
      <c r="O411" s="450">
        <f t="shared" si="47"/>
        <v>6.1000000000000004E-3</v>
      </c>
      <c r="P411" s="391"/>
      <c r="R411" s="311"/>
      <c r="S411" s="312"/>
      <c r="T411" s="440"/>
      <c r="U411" s="440"/>
      <c r="V411" s="311"/>
    </row>
    <row r="412" spans="1:22" ht="20.100000000000001" customHeight="1">
      <c r="A412" s="215" t="s">
        <v>995</v>
      </c>
      <c r="B412" s="313" t="s">
        <v>996</v>
      </c>
      <c r="C412" s="258">
        <v>4</v>
      </c>
      <c r="D412" s="215" t="s">
        <v>983</v>
      </c>
      <c r="E412" s="217">
        <v>1100000</v>
      </c>
      <c r="F412" s="237">
        <f t="shared" si="44"/>
        <v>4400000</v>
      </c>
      <c r="G412" s="236"/>
      <c r="H412" s="236"/>
      <c r="I412" s="236"/>
      <c r="J412" s="236"/>
      <c r="K412" s="217">
        <f t="shared" si="45"/>
        <v>1100000</v>
      </c>
      <c r="L412" s="217">
        <f t="shared" si="45"/>
        <v>4400000</v>
      </c>
      <c r="M412" s="218" t="s">
        <v>1128</v>
      </c>
      <c r="N412" s="297">
        <f t="shared" si="46"/>
        <v>4400000</v>
      </c>
      <c r="O412" s="450">
        <f t="shared" si="47"/>
        <v>1.8E-3</v>
      </c>
      <c r="P412" s="391"/>
      <c r="R412" s="311"/>
      <c r="S412" s="312"/>
      <c r="T412" s="440"/>
      <c r="U412" s="440"/>
      <c r="V412" s="311"/>
    </row>
    <row r="413" spans="1:22" ht="20.100000000000001" customHeight="1">
      <c r="A413" s="215" t="s">
        <v>997</v>
      </c>
      <c r="B413" s="213" t="s">
        <v>917</v>
      </c>
      <c r="C413" s="258">
        <v>4</v>
      </c>
      <c r="D413" s="215" t="s">
        <v>983</v>
      </c>
      <c r="E413" s="217">
        <v>2744000</v>
      </c>
      <c r="F413" s="237">
        <f t="shared" si="44"/>
        <v>10976000</v>
      </c>
      <c r="G413" s="236"/>
      <c r="H413" s="236"/>
      <c r="I413" s="236"/>
      <c r="J413" s="236"/>
      <c r="K413" s="217">
        <f t="shared" si="45"/>
        <v>2744000</v>
      </c>
      <c r="L413" s="217">
        <f t="shared" si="45"/>
        <v>10976000</v>
      </c>
      <c r="M413" s="218" t="s">
        <v>1128</v>
      </c>
      <c r="N413" s="297">
        <f t="shared" si="46"/>
        <v>10976000</v>
      </c>
      <c r="O413" s="450">
        <f t="shared" si="47"/>
        <v>4.4000000000000003E-3</v>
      </c>
      <c r="P413" s="391"/>
      <c r="R413" s="311"/>
      <c r="S413" s="312"/>
      <c r="T413" s="311"/>
      <c r="U413" s="311"/>
      <c r="V413" s="311"/>
    </row>
    <row r="414" spans="1:22" ht="20.100000000000001" customHeight="1">
      <c r="A414" s="215" t="s">
        <v>997</v>
      </c>
      <c r="B414" s="213" t="s">
        <v>992</v>
      </c>
      <c r="C414" s="258">
        <v>20</v>
      </c>
      <c r="D414" s="215" t="s">
        <v>983</v>
      </c>
      <c r="E414" s="217">
        <v>181590</v>
      </c>
      <c r="F414" s="237">
        <f t="shared" si="44"/>
        <v>3631800</v>
      </c>
      <c r="G414" s="236"/>
      <c r="H414" s="236"/>
      <c r="I414" s="236"/>
      <c r="J414" s="236"/>
      <c r="K414" s="217">
        <f t="shared" si="45"/>
        <v>181590</v>
      </c>
      <c r="L414" s="217">
        <f t="shared" si="45"/>
        <v>3631800</v>
      </c>
      <c r="M414" s="218" t="s">
        <v>1128</v>
      </c>
      <c r="N414" s="297">
        <f t="shared" si="46"/>
        <v>3631800</v>
      </c>
      <c r="O414" s="450">
        <f t="shared" si="47"/>
        <v>1.5E-3</v>
      </c>
      <c r="P414" s="391"/>
      <c r="R414" s="311"/>
      <c r="S414" s="312"/>
      <c r="T414" s="311"/>
      <c r="U414" s="311"/>
      <c r="V414" s="311"/>
    </row>
    <row r="415" spans="1:22" ht="20.100000000000001" customHeight="1">
      <c r="A415" s="215" t="s">
        <v>998</v>
      </c>
      <c r="B415" s="213"/>
      <c r="C415" s="258">
        <v>1</v>
      </c>
      <c r="D415" s="215" t="s">
        <v>983</v>
      </c>
      <c r="E415" s="217">
        <v>5400</v>
      </c>
      <c r="F415" s="237">
        <f t="shared" si="44"/>
        <v>5400</v>
      </c>
      <c r="G415" s="236"/>
      <c r="H415" s="236"/>
      <c r="I415" s="236"/>
      <c r="J415" s="236"/>
      <c r="K415" s="217">
        <f t="shared" si="45"/>
        <v>5400</v>
      </c>
      <c r="L415" s="217">
        <f t="shared" si="45"/>
        <v>5400</v>
      </c>
      <c r="M415" s="218" t="s">
        <v>1128</v>
      </c>
      <c r="N415" s="297">
        <f t="shared" si="46"/>
        <v>5400</v>
      </c>
      <c r="O415" s="450">
        <f t="shared" si="47"/>
        <v>0</v>
      </c>
      <c r="P415" s="391"/>
      <c r="R415" s="311"/>
      <c r="S415" s="312"/>
      <c r="T415" s="311"/>
      <c r="U415" s="311"/>
      <c r="V415" s="311"/>
    </row>
    <row r="416" spans="1:22" ht="20.100000000000001" customHeight="1">
      <c r="A416" s="215" t="s">
        <v>999</v>
      </c>
      <c r="B416" s="213" t="s">
        <v>991</v>
      </c>
      <c r="C416" s="258">
        <f>+C407</f>
        <v>4</v>
      </c>
      <c r="D416" s="215" t="s">
        <v>983</v>
      </c>
      <c r="E416" s="217">
        <v>170000</v>
      </c>
      <c r="F416" s="237">
        <f t="shared" si="44"/>
        <v>680000</v>
      </c>
      <c r="G416" s="236"/>
      <c r="H416" s="236"/>
      <c r="I416" s="236"/>
      <c r="J416" s="236"/>
      <c r="K416" s="217">
        <f t="shared" si="45"/>
        <v>170000</v>
      </c>
      <c r="L416" s="217">
        <f t="shared" si="45"/>
        <v>680000</v>
      </c>
      <c r="M416" s="218" t="s">
        <v>1128</v>
      </c>
      <c r="N416" s="297">
        <f t="shared" si="46"/>
        <v>680000</v>
      </c>
      <c r="O416" s="450">
        <f t="shared" si="47"/>
        <v>2.9999999999999997E-4</v>
      </c>
      <c r="P416" s="238"/>
      <c r="R416" s="311"/>
      <c r="S416" s="312"/>
      <c r="T416" s="311"/>
      <c r="U416" s="311"/>
      <c r="V416" s="311"/>
    </row>
    <row r="417" spans="1:22" ht="20.100000000000001" customHeight="1">
      <c r="A417" s="215" t="s">
        <v>999</v>
      </c>
      <c r="B417" s="213" t="s">
        <v>904</v>
      </c>
      <c r="C417" s="258">
        <f t="shared" ref="C417:C419" si="48">+C408</f>
        <v>4</v>
      </c>
      <c r="D417" s="215" t="s">
        <v>983</v>
      </c>
      <c r="E417" s="217">
        <v>150000</v>
      </c>
      <c r="F417" s="237">
        <f t="shared" si="44"/>
        <v>600000</v>
      </c>
      <c r="G417" s="236"/>
      <c r="H417" s="236"/>
      <c r="I417" s="236"/>
      <c r="J417" s="236"/>
      <c r="K417" s="217">
        <f t="shared" si="45"/>
        <v>150000</v>
      </c>
      <c r="L417" s="217">
        <f t="shared" si="45"/>
        <v>600000</v>
      </c>
      <c r="M417" s="218" t="s">
        <v>1128</v>
      </c>
      <c r="N417" s="297">
        <f t="shared" si="46"/>
        <v>600000</v>
      </c>
      <c r="O417" s="450">
        <f t="shared" si="47"/>
        <v>2.0000000000000001E-4</v>
      </c>
      <c r="P417" s="238"/>
      <c r="R417" s="311"/>
      <c r="S417" s="312"/>
      <c r="T417" s="311"/>
      <c r="U417" s="311"/>
      <c r="V417" s="311"/>
    </row>
    <row r="418" spans="1:22" ht="20.100000000000001" customHeight="1">
      <c r="A418" s="215" t="s">
        <v>999</v>
      </c>
      <c r="B418" s="213" t="s">
        <v>917</v>
      </c>
      <c r="C418" s="258">
        <f t="shared" si="48"/>
        <v>4</v>
      </c>
      <c r="D418" s="215" t="s">
        <v>983</v>
      </c>
      <c r="E418" s="217">
        <v>32800</v>
      </c>
      <c r="F418" s="237">
        <f t="shared" si="44"/>
        <v>131200</v>
      </c>
      <c r="G418" s="217"/>
      <c r="H418" s="217"/>
      <c r="I418" s="217"/>
      <c r="J418" s="217"/>
      <c r="K418" s="217">
        <f t="shared" si="45"/>
        <v>32800</v>
      </c>
      <c r="L418" s="217">
        <f t="shared" si="45"/>
        <v>131200</v>
      </c>
      <c r="M418" s="218" t="s">
        <v>1128</v>
      </c>
      <c r="N418" s="297">
        <f t="shared" si="46"/>
        <v>131200</v>
      </c>
      <c r="O418" s="450">
        <f t="shared" si="47"/>
        <v>1E-4</v>
      </c>
      <c r="P418" s="238"/>
      <c r="R418" s="311"/>
      <c r="S418" s="312"/>
      <c r="T418" s="311"/>
      <c r="U418" s="311"/>
      <c r="V418" s="311"/>
    </row>
    <row r="419" spans="1:22" ht="20.100000000000001" customHeight="1">
      <c r="A419" s="215" t="s">
        <v>999</v>
      </c>
      <c r="B419" s="213" t="s">
        <v>992</v>
      </c>
      <c r="C419" s="258">
        <f t="shared" si="48"/>
        <v>20</v>
      </c>
      <c r="D419" s="215" t="s">
        <v>983</v>
      </c>
      <c r="E419" s="217">
        <v>4200</v>
      </c>
      <c r="F419" s="237">
        <f t="shared" si="44"/>
        <v>84000</v>
      </c>
      <c r="G419" s="217"/>
      <c r="H419" s="217"/>
      <c r="I419" s="217"/>
      <c r="J419" s="217"/>
      <c r="K419" s="217">
        <f t="shared" si="45"/>
        <v>4200</v>
      </c>
      <c r="L419" s="217">
        <f t="shared" si="45"/>
        <v>84000</v>
      </c>
      <c r="M419" s="218" t="s">
        <v>1128</v>
      </c>
      <c r="N419" s="297">
        <f t="shared" si="46"/>
        <v>84000</v>
      </c>
      <c r="O419" s="450">
        <f t="shared" si="47"/>
        <v>0</v>
      </c>
      <c r="P419" s="238"/>
      <c r="R419" s="311"/>
      <c r="S419" s="312"/>
      <c r="T419" s="311"/>
      <c r="U419" s="311"/>
      <c r="V419" s="311"/>
    </row>
    <row r="420" spans="1:22" ht="20.100000000000001" customHeight="1">
      <c r="A420" s="215" t="s">
        <v>1000</v>
      </c>
      <c r="B420" s="314" t="s">
        <v>1001</v>
      </c>
      <c r="C420" s="258">
        <v>304</v>
      </c>
      <c r="D420" s="215" t="s">
        <v>1002</v>
      </c>
      <c r="E420" s="217">
        <v>17025</v>
      </c>
      <c r="F420" s="237">
        <f t="shared" si="44"/>
        <v>5175600</v>
      </c>
      <c r="G420" s="217"/>
      <c r="H420" s="217"/>
      <c r="I420" s="217"/>
      <c r="J420" s="217"/>
      <c r="K420" s="217">
        <f t="shared" si="45"/>
        <v>17025</v>
      </c>
      <c r="L420" s="217">
        <f t="shared" si="45"/>
        <v>5175600</v>
      </c>
      <c r="M420" s="218" t="s">
        <v>1128</v>
      </c>
      <c r="N420" s="297">
        <f t="shared" si="46"/>
        <v>5175600</v>
      </c>
      <c r="O420" s="450">
        <f t="shared" si="47"/>
        <v>2.0999999999999999E-3</v>
      </c>
      <c r="P420" s="238"/>
      <c r="R420" s="311"/>
      <c r="S420" s="312"/>
      <c r="T420" s="311"/>
      <c r="U420" s="311"/>
      <c r="V420" s="311"/>
    </row>
    <row r="421" spans="1:22" ht="20.100000000000001" customHeight="1">
      <c r="A421" s="215" t="s">
        <v>1000</v>
      </c>
      <c r="B421" s="213" t="s">
        <v>1003</v>
      </c>
      <c r="C421" s="258">
        <v>48</v>
      </c>
      <c r="D421" s="215" t="s">
        <v>1002</v>
      </c>
      <c r="E421" s="217">
        <v>3368</v>
      </c>
      <c r="F421" s="237">
        <f t="shared" si="44"/>
        <v>161664</v>
      </c>
      <c r="G421" s="217"/>
      <c r="H421" s="217"/>
      <c r="I421" s="217"/>
      <c r="J421" s="217"/>
      <c r="K421" s="217">
        <f t="shared" si="45"/>
        <v>3368</v>
      </c>
      <c r="L421" s="217">
        <f t="shared" si="45"/>
        <v>161664</v>
      </c>
      <c r="M421" s="218" t="s">
        <v>1128</v>
      </c>
      <c r="N421" s="297">
        <f t="shared" si="46"/>
        <v>161664</v>
      </c>
      <c r="O421" s="450">
        <f t="shared" si="47"/>
        <v>1E-4</v>
      </c>
      <c r="P421" s="238"/>
      <c r="R421" s="311"/>
      <c r="S421" s="312"/>
      <c r="T421" s="311"/>
      <c r="U421" s="311"/>
      <c r="V421" s="311"/>
    </row>
    <row r="422" spans="1:22" ht="20.100000000000001" customHeight="1">
      <c r="A422" s="215" t="s">
        <v>1000</v>
      </c>
      <c r="B422" s="213" t="s">
        <v>1004</v>
      </c>
      <c r="C422" s="258">
        <v>80</v>
      </c>
      <c r="D422" s="215" t="s">
        <v>1002</v>
      </c>
      <c r="E422" s="217">
        <v>990</v>
      </c>
      <c r="F422" s="237">
        <f t="shared" si="44"/>
        <v>79200</v>
      </c>
      <c r="G422" s="217"/>
      <c r="H422" s="217"/>
      <c r="I422" s="217"/>
      <c r="J422" s="217"/>
      <c r="K422" s="217">
        <f t="shared" si="45"/>
        <v>990</v>
      </c>
      <c r="L422" s="217">
        <f t="shared" si="45"/>
        <v>79200</v>
      </c>
      <c r="M422" s="218" t="s">
        <v>1128</v>
      </c>
      <c r="N422" s="297">
        <f t="shared" si="46"/>
        <v>79200</v>
      </c>
      <c r="O422" s="450">
        <f t="shared" si="47"/>
        <v>0</v>
      </c>
      <c r="P422" s="238"/>
      <c r="R422" s="311"/>
      <c r="S422" s="312"/>
      <c r="T422" s="440"/>
      <c r="U422" s="440"/>
      <c r="V422" s="311"/>
    </row>
    <row r="423" spans="1:22" s="256" customFormat="1" ht="20.100000000000001" customHeight="1">
      <c r="A423" s="280" t="s">
        <v>1005</v>
      </c>
      <c r="B423" s="278"/>
      <c r="C423" s="260"/>
      <c r="D423" s="280"/>
      <c r="E423" s="296"/>
      <c r="F423" s="296">
        <f>SUM(F403:F422)</f>
        <v>65402440</v>
      </c>
      <c r="G423" s="296"/>
      <c r="H423" s="296"/>
      <c r="I423" s="296"/>
      <c r="J423" s="296"/>
      <c r="K423" s="296"/>
      <c r="L423" s="296">
        <f>SUM(L403:L422)</f>
        <v>65402440</v>
      </c>
      <c r="M423" s="218"/>
      <c r="N423" s="218"/>
      <c r="O423" s="451"/>
      <c r="P423" s="218"/>
      <c r="R423" s="315"/>
      <c r="S423" s="316"/>
      <c r="T423" s="315"/>
      <c r="U423" s="315"/>
      <c r="V423" s="315"/>
    </row>
    <row r="424" spans="1:22" ht="20.100000000000001" customHeight="1">
      <c r="A424" s="292" t="s">
        <v>1006</v>
      </c>
      <c r="B424" s="213"/>
      <c r="C424" s="258"/>
      <c r="D424" s="215"/>
      <c r="E424" s="217"/>
      <c r="F424" s="217"/>
      <c r="G424" s="217"/>
      <c r="H424" s="217"/>
      <c r="I424" s="217"/>
      <c r="J424" s="217"/>
      <c r="K424" s="217"/>
      <c r="L424" s="217"/>
      <c r="M424" s="238"/>
      <c r="N424" s="238"/>
      <c r="O424" s="452"/>
      <c r="P424" s="238"/>
      <c r="R424" s="311"/>
      <c r="S424" s="312"/>
      <c r="T424" s="311"/>
      <c r="U424" s="311"/>
      <c r="V424" s="311"/>
    </row>
    <row r="425" spans="1:22" ht="20.100000000000001" customHeight="1">
      <c r="A425" s="215" t="s">
        <v>990</v>
      </c>
      <c r="B425" s="213" t="s">
        <v>937</v>
      </c>
      <c r="C425" s="223">
        <v>12</v>
      </c>
      <c r="D425" s="215" t="s">
        <v>881</v>
      </c>
      <c r="E425" s="217">
        <v>208480</v>
      </c>
      <c r="F425" s="237">
        <f t="shared" ref="F425:F445" si="49">INT(E425*C425)</f>
        <v>2501760</v>
      </c>
      <c r="G425" s="217"/>
      <c r="H425" s="217"/>
      <c r="I425" s="217"/>
      <c r="J425" s="217"/>
      <c r="K425" s="217">
        <f t="shared" si="45"/>
        <v>208480</v>
      </c>
      <c r="L425" s="217">
        <f t="shared" si="45"/>
        <v>2501760</v>
      </c>
      <c r="M425" s="218" t="s">
        <v>1128</v>
      </c>
      <c r="N425" s="297">
        <f t="shared" ref="N425:N445" si="50">INT(L425*1)</f>
        <v>2501760</v>
      </c>
      <c r="O425" s="450">
        <f t="shared" ref="O425:O445" si="51">ROUND(N425/$N$546,4)</f>
        <v>1E-3</v>
      </c>
      <c r="P425" s="238"/>
      <c r="R425" s="317"/>
      <c r="S425" s="317"/>
      <c r="T425" s="317"/>
      <c r="U425" s="317"/>
      <c r="V425" s="317"/>
    </row>
    <row r="426" spans="1:22" ht="20.100000000000001" customHeight="1">
      <c r="A426" s="215" t="s">
        <v>990</v>
      </c>
      <c r="B426" s="213" t="s">
        <v>910</v>
      </c>
      <c r="C426" s="223">
        <v>4</v>
      </c>
      <c r="D426" s="215" t="s">
        <v>881</v>
      </c>
      <c r="E426" s="217">
        <v>170288</v>
      </c>
      <c r="F426" s="237">
        <f t="shared" si="49"/>
        <v>681152</v>
      </c>
      <c r="G426" s="217"/>
      <c r="H426" s="217"/>
      <c r="I426" s="217"/>
      <c r="J426" s="217"/>
      <c r="K426" s="217">
        <f t="shared" si="45"/>
        <v>170288</v>
      </c>
      <c r="L426" s="217">
        <f t="shared" si="45"/>
        <v>681152</v>
      </c>
      <c r="M426" s="218" t="s">
        <v>1128</v>
      </c>
      <c r="N426" s="297">
        <f t="shared" si="50"/>
        <v>681152</v>
      </c>
      <c r="O426" s="450">
        <f t="shared" si="51"/>
        <v>2.9999999999999997E-4</v>
      </c>
      <c r="P426" s="238"/>
      <c r="R426" s="317"/>
      <c r="S426" s="317"/>
      <c r="T426" s="317"/>
      <c r="U426" s="317"/>
      <c r="V426" s="317"/>
    </row>
    <row r="427" spans="1:22" ht="20.100000000000001" customHeight="1">
      <c r="A427" s="215" t="s">
        <v>990</v>
      </c>
      <c r="B427" s="213" t="s">
        <v>920</v>
      </c>
      <c r="C427" s="223">
        <v>4</v>
      </c>
      <c r="D427" s="215" t="s">
        <v>881</v>
      </c>
      <c r="E427" s="217">
        <v>62644</v>
      </c>
      <c r="F427" s="237">
        <f t="shared" si="49"/>
        <v>250576</v>
      </c>
      <c r="G427" s="217"/>
      <c r="H427" s="217"/>
      <c r="I427" s="217"/>
      <c r="J427" s="217"/>
      <c r="K427" s="217">
        <f t="shared" si="45"/>
        <v>62644</v>
      </c>
      <c r="L427" s="217">
        <f t="shared" si="45"/>
        <v>250576</v>
      </c>
      <c r="M427" s="218" t="s">
        <v>1128</v>
      </c>
      <c r="N427" s="297">
        <f t="shared" si="50"/>
        <v>250576</v>
      </c>
      <c r="O427" s="450">
        <f t="shared" si="51"/>
        <v>1E-4</v>
      </c>
      <c r="P427" s="238"/>
      <c r="R427" s="317"/>
      <c r="S427" s="317"/>
      <c r="T427" s="317"/>
      <c r="U427" s="317"/>
      <c r="V427" s="317"/>
    </row>
    <row r="428" spans="1:22" ht="20.100000000000001" customHeight="1">
      <c r="A428" s="215" t="s">
        <v>990</v>
      </c>
      <c r="B428" s="213" t="s">
        <v>992</v>
      </c>
      <c r="C428" s="223">
        <v>4</v>
      </c>
      <c r="D428" s="215" t="s">
        <v>881</v>
      </c>
      <c r="E428" s="217">
        <v>11500</v>
      </c>
      <c r="F428" s="237">
        <f t="shared" si="49"/>
        <v>46000</v>
      </c>
      <c r="G428" s="217"/>
      <c r="H428" s="217"/>
      <c r="I428" s="217"/>
      <c r="J428" s="217"/>
      <c r="K428" s="217">
        <f>+E428+G428+I428</f>
        <v>11500</v>
      </c>
      <c r="L428" s="217">
        <f>+F428+H428+J428</f>
        <v>46000</v>
      </c>
      <c r="M428" s="218" t="s">
        <v>1128</v>
      </c>
      <c r="N428" s="297">
        <f t="shared" si="50"/>
        <v>46000</v>
      </c>
      <c r="O428" s="450">
        <f t="shared" si="51"/>
        <v>0</v>
      </c>
      <c r="P428" s="238"/>
      <c r="R428" s="317"/>
      <c r="S428" s="317"/>
      <c r="T428" s="317"/>
      <c r="U428" s="317"/>
      <c r="V428" s="317"/>
    </row>
    <row r="429" spans="1:22" ht="20.100000000000001" customHeight="1">
      <c r="A429" s="215" t="s">
        <v>993</v>
      </c>
      <c r="B429" s="213" t="s">
        <v>937</v>
      </c>
      <c r="C429" s="223">
        <v>4</v>
      </c>
      <c r="D429" s="215" t="s">
        <v>983</v>
      </c>
      <c r="E429" s="217">
        <v>850000</v>
      </c>
      <c r="F429" s="237">
        <f t="shared" si="49"/>
        <v>3400000</v>
      </c>
      <c r="G429" s="217"/>
      <c r="H429" s="217"/>
      <c r="I429" s="217"/>
      <c r="J429" s="217"/>
      <c r="K429" s="217">
        <f t="shared" ref="K429:L444" si="52">+E429+G429+I429</f>
        <v>850000</v>
      </c>
      <c r="L429" s="217">
        <f t="shared" si="52"/>
        <v>3400000</v>
      </c>
      <c r="M429" s="218" t="s">
        <v>1128</v>
      </c>
      <c r="N429" s="297">
        <f t="shared" si="50"/>
        <v>3400000</v>
      </c>
      <c r="O429" s="450">
        <f t="shared" si="51"/>
        <v>1.4E-3</v>
      </c>
      <c r="P429" s="238"/>
      <c r="R429" s="317"/>
      <c r="S429" s="317"/>
      <c r="T429" s="317"/>
      <c r="U429" s="317"/>
      <c r="V429" s="317"/>
    </row>
    <row r="430" spans="1:22" ht="20.100000000000001" customHeight="1">
      <c r="A430" s="215" t="s">
        <v>993</v>
      </c>
      <c r="B430" s="213" t="s">
        <v>910</v>
      </c>
      <c r="C430" s="223">
        <v>4</v>
      </c>
      <c r="D430" s="215" t="s">
        <v>983</v>
      </c>
      <c r="E430" s="217">
        <v>780000</v>
      </c>
      <c r="F430" s="237">
        <f t="shared" si="49"/>
        <v>3120000</v>
      </c>
      <c r="G430" s="217"/>
      <c r="H430" s="217"/>
      <c r="I430" s="217"/>
      <c r="J430" s="217"/>
      <c r="K430" s="217">
        <f t="shared" si="52"/>
        <v>780000</v>
      </c>
      <c r="L430" s="217">
        <f t="shared" si="52"/>
        <v>3120000</v>
      </c>
      <c r="M430" s="218" t="s">
        <v>1128</v>
      </c>
      <c r="N430" s="297">
        <f t="shared" si="50"/>
        <v>3120000</v>
      </c>
      <c r="O430" s="450">
        <f t="shared" si="51"/>
        <v>1.1999999999999999E-3</v>
      </c>
      <c r="P430" s="238"/>
      <c r="R430" s="311"/>
      <c r="S430" s="312"/>
      <c r="T430" s="440"/>
      <c r="U430" s="440"/>
      <c r="V430" s="311"/>
    </row>
    <row r="431" spans="1:22" ht="20.100000000000001" customHeight="1">
      <c r="A431" s="215" t="s">
        <v>993</v>
      </c>
      <c r="B431" s="213" t="s">
        <v>920</v>
      </c>
      <c r="C431" s="223">
        <v>4</v>
      </c>
      <c r="D431" s="215" t="s">
        <v>983</v>
      </c>
      <c r="E431" s="217">
        <v>110000</v>
      </c>
      <c r="F431" s="237">
        <f t="shared" si="49"/>
        <v>440000</v>
      </c>
      <c r="G431" s="217"/>
      <c r="H431" s="217"/>
      <c r="I431" s="217"/>
      <c r="J431" s="217"/>
      <c r="K431" s="217">
        <f t="shared" si="52"/>
        <v>110000</v>
      </c>
      <c r="L431" s="217">
        <f t="shared" si="52"/>
        <v>440000</v>
      </c>
      <c r="M431" s="218" t="s">
        <v>1128</v>
      </c>
      <c r="N431" s="297">
        <f t="shared" si="50"/>
        <v>440000</v>
      </c>
      <c r="O431" s="450">
        <f t="shared" si="51"/>
        <v>2.0000000000000001E-4</v>
      </c>
      <c r="P431" s="238"/>
      <c r="R431" s="311"/>
      <c r="S431" s="312"/>
      <c r="T431" s="440"/>
      <c r="U431" s="440"/>
      <c r="V431" s="311"/>
    </row>
    <row r="432" spans="1:22" ht="20.100000000000001" customHeight="1">
      <c r="A432" s="215" t="s">
        <v>993</v>
      </c>
      <c r="B432" s="213" t="s">
        <v>992</v>
      </c>
      <c r="C432" s="223">
        <v>20</v>
      </c>
      <c r="D432" s="215" t="s">
        <v>983</v>
      </c>
      <c r="E432" s="217">
        <v>29500</v>
      </c>
      <c r="F432" s="237">
        <f t="shared" si="49"/>
        <v>590000</v>
      </c>
      <c r="G432" s="217"/>
      <c r="H432" s="217"/>
      <c r="I432" s="217"/>
      <c r="J432" s="217"/>
      <c r="K432" s="217">
        <f t="shared" si="52"/>
        <v>29500</v>
      </c>
      <c r="L432" s="217">
        <f t="shared" si="52"/>
        <v>590000</v>
      </c>
      <c r="M432" s="218" t="s">
        <v>1128</v>
      </c>
      <c r="N432" s="297">
        <f t="shared" si="50"/>
        <v>590000</v>
      </c>
      <c r="O432" s="450">
        <f t="shared" si="51"/>
        <v>2.0000000000000001E-4</v>
      </c>
      <c r="P432" s="238"/>
      <c r="R432" s="311"/>
      <c r="S432" s="312"/>
      <c r="T432" s="440"/>
      <c r="U432" s="440"/>
      <c r="V432" s="311"/>
    </row>
    <row r="433" spans="1:22" ht="20.100000000000001" customHeight="1">
      <c r="A433" s="215" t="s">
        <v>994</v>
      </c>
      <c r="B433" s="213" t="s">
        <v>937</v>
      </c>
      <c r="C433" s="223">
        <v>4</v>
      </c>
      <c r="D433" s="215" t="s">
        <v>983</v>
      </c>
      <c r="E433" s="217">
        <v>1200000</v>
      </c>
      <c r="F433" s="237">
        <f t="shared" si="49"/>
        <v>4800000</v>
      </c>
      <c r="G433" s="217"/>
      <c r="H433" s="217"/>
      <c r="I433" s="217"/>
      <c r="J433" s="217"/>
      <c r="K433" s="217">
        <f t="shared" si="52"/>
        <v>1200000</v>
      </c>
      <c r="L433" s="217">
        <f t="shared" si="52"/>
        <v>4800000</v>
      </c>
      <c r="M433" s="218" t="s">
        <v>1128</v>
      </c>
      <c r="N433" s="297">
        <f t="shared" si="50"/>
        <v>4800000</v>
      </c>
      <c r="O433" s="450">
        <f t="shared" si="51"/>
        <v>1.9E-3</v>
      </c>
      <c r="P433" s="238"/>
      <c r="R433" s="311"/>
      <c r="S433" s="312"/>
      <c r="T433" s="440"/>
      <c r="U433" s="440"/>
      <c r="V433" s="311"/>
    </row>
    <row r="434" spans="1:22" ht="20.100000000000001" customHeight="1">
      <c r="A434" s="215" t="s">
        <v>995</v>
      </c>
      <c r="B434" s="213" t="s">
        <v>1007</v>
      </c>
      <c r="C434" s="223">
        <v>4</v>
      </c>
      <c r="D434" s="215" t="s">
        <v>983</v>
      </c>
      <c r="E434" s="217">
        <v>500000</v>
      </c>
      <c r="F434" s="237">
        <f t="shared" si="49"/>
        <v>2000000</v>
      </c>
      <c r="G434" s="217"/>
      <c r="H434" s="217"/>
      <c r="I434" s="217"/>
      <c r="J434" s="217"/>
      <c r="K434" s="217">
        <f t="shared" si="52"/>
        <v>500000</v>
      </c>
      <c r="L434" s="217">
        <f t="shared" si="52"/>
        <v>2000000</v>
      </c>
      <c r="M434" s="218" t="s">
        <v>1128</v>
      </c>
      <c r="N434" s="297">
        <f t="shared" si="50"/>
        <v>2000000</v>
      </c>
      <c r="O434" s="450">
        <f t="shared" si="51"/>
        <v>8.0000000000000004E-4</v>
      </c>
      <c r="P434" s="238"/>
      <c r="R434" s="311"/>
      <c r="S434" s="312"/>
      <c r="T434" s="440"/>
      <c r="U434" s="440"/>
      <c r="V434" s="311"/>
    </row>
    <row r="435" spans="1:22" ht="20.100000000000001" customHeight="1">
      <c r="A435" s="215" t="s">
        <v>997</v>
      </c>
      <c r="B435" s="213" t="s">
        <v>920</v>
      </c>
      <c r="C435" s="258">
        <v>4</v>
      </c>
      <c r="D435" s="215" t="s">
        <v>983</v>
      </c>
      <c r="E435" s="217">
        <v>1037000</v>
      </c>
      <c r="F435" s="237">
        <f t="shared" si="49"/>
        <v>4148000</v>
      </c>
      <c r="G435" s="217"/>
      <c r="H435" s="217"/>
      <c r="I435" s="217"/>
      <c r="J435" s="217"/>
      <c r="K435" s="217">
        <f t="shared" si="52"/>
        <v>1037000</v>
      </c>
      <c r="L435" s="217">
        <f t="shared" si="52"/>
        <v>4148000</v>
      </c>
      <c r="M435" s="218" t="s">
        <v>1128</v>
      </c>
      <c r="N435" s="297">
        <f t="shared" si="50"/>
        <v>4148000</v>
      </c>
      <c r="O435" s="450">
        <f t="shared" si="51"/>
        <v>1.6999999999999999E-3</v>
      </c>
      <c r="P435" s="238"/>
      <c r="R435" s="311"/>
      <c r="S435" s="312"/>
      <c r="T435" s="311"/>
      <c r="U435" s="311"/>
      <c r="V435" s="311"/>
    </row>
    <row r="436" spans="1:22" ht="20.100000000000001" customHeight="1">
      <c r="A436" s="215" t="s">
        <v>997</v>
      </c>
      <c r="B436" s="213" t="s">
        <v>992</v>
      </c>
      <c r="C436" s="258">
        <v>20</v>
      </c>
      <c r="D436" s="215" t="s">
        <v>983</v>
      </c>
      <c r="E436" s="217">
        <v>181590</v>
      </c>
      <c r="F436" s="237">
        <f t="shared" si="49"/>
        <v>3631800</v>
      </c>
      <c r="G436" s="217"/>
      <c r="H436" s="217"/>
      <c r="I436" s="217"/>
      <c r="J436" s="217"/>
      <c r="K436" s="217">
        <f t="shared" si="52"/>
        <v>181590</v>
      </c>
      <c r="L436" s="217">
        <f t="shared" si="52"/>
        <v>3631800</v>
      </c>
      <c r="M436" s="218" t="s">
        <v>1128</v>
      </c>
      <c r="N436" s="297">
        <f t="shared" si="50"/>
        <v>3631800</v>
      </c>
      <c r="O436" s="450">
        <f t="shared" si="51"/>
        <v>1.5E-3</v>
      </c>
      <c r="P436" s="238"/>
      <c r="R436" s="311"/>
      <c r="S436" s="312"/>
      <c r="T436" s="311"/>
      <c r="U436" s="311"/>
      <c r="V436" s="311"/>
    </row>
    <row r="437" spans="1:22" ht="20.100000000000001" customHeight="1">
      <c r="A437" s="215" t="s">
        <v>998</v>
      </c>
      <c r="B437" s="213"/>
      <c r="C437" s="258">
        <v>1</v>
      </c>
      <c r="D437" s="215" t="s">
        <v>983</v>
      </c>
      <c r="E437" s="217">
        <v>5400</v>
      </c>
      <c r="F437" s="237">
        <f t="shared" si="49"/>
        <v>5400</v>
      </c>
      <c r="G437" s="217"/>
      <c r="H437" s="217"/>
      <c r="I437" s="217"/>
      <c r="J437" s="217"/>
      <c r="K437" s="217">
        <f t="shared" si="52"/>
        <v>5400</v>
      </c>
      <c r="L437" s="217">
        <f t="shared" si="52"/>
        <v>5400</v>
      </c>
      <c r="M437" s="218" t="s">
        <v>1128</v>
      </c>
      <c r="N437" s="297">
        <f t="shared" si="50"/>
        <v>5400</v>
      </c>
      <c r="O437" s="450">
        <f t="shared" si="51"/>
        <v>0</v>
      </c>
      <c r="P437" s="238"/>
      <c r="R437" s="311"/>
      <c r="S437" s="312"/>
      <c r="T437" s="311"/>
      <c r="U437" s="311"/>
      <c r="V437" s="311"/>
    </row>
    <row r="438" spans="1:22" ht="20.100000000000001" customHeight="1">
      <c r="A438" s="215" t="s">
        <v>999</v>
      </c>
      <c r="B438" s="213" t="s">
        <v>937</v>
      </c>
      <c r="C438" s="258">
        <f>+C429</f>
        <v>4</v>
      </c>
      <c r="D438" s="215" t="s">
        <v>983</v>
      </c>
      <c r="E438" s="217">
        <v>70000</v>
      </c>
      <c r="F438" s="237">
        <f t="shared" si="49"/>
        <v>280000</v>
      </c>
      <c r="G438" s="217"/>
      <c r="H438" s="217"/>
      <c r="I438" s="217"/>
      <c r="J438" s="217"/>
      <c r="K438" s="217">
        <f t="shared" si="52"/>
        <v>70000</v>
      </c>
      <c r="L438" s="217">
        <f t="shared" si="52"/>
        <v>280000</v>
      </c>
      <c r="M438" s="218" t="s">
        <v>1128</v>
      </c>
      <c r="N438" s="297">
        <f t="shared" si="50"/>
        <v>280000</v>
      </c>
      <c r="O438" s="450">
        <f t="shared" si="51"/>
        <v>1E-4</v>
      </c>
      <c r="P438" s="238"/>
      <c r="R438" s="311"/>
      <c r="S438" s="312"/>
      <c r="T438" s="311"/>
      <c r="U438" s="311"/>
      <c r="V438" s="311"/>
    </row>
    <row r="439" spans="1:22" ht="20.100000000000001" customHeight="1">
      <c r="A439" s="215" t="s">
        <v>999</v>
      </c>
      <c r="B439" s="213" t="s">
        <v>910</v>
      </c>
      <c r="C439" s="258">
        <f t="shared" ref="C439:C441" si="53">+C430</f>
        <v>4</v>
      </c>
      <c r="D439" s="215" t="s">
        <v>983</v>
      </c>
      <c r="E439" s="217">
        <v>58900</v>
      </c>
      <c r="F439" s="237">
        <f t="shared" si="49"/>
        <v>235600</v>
      </c>
      <c r="G439" s="217"/>
      <c r="H439" s="217"/>
      <c r="I439" s="217"/>
      <c r="J439" s="217"/>
      <c r="K439" s="217">
        <f t="shared" si="52"/>
        <v>58900</v>
      </c>
      <c r="L439" s="217">
        <f t="shared" si="52"/>
        <v>235600</v>
      </c>
      <c r="M439" s="218" t="s">
        <v>1128</v>
      </c>
      <c r="N439" s="297">
        <f t="shared" si="50"/>
        <v>235600</v>
      </c>
      <c r="O439" s="450">
        <f t="shared" si="51"/>
        <v>1E-4</v>
      </c>
      <c r="P439" s="238"/>
      <c r="R439" s="311"/>
      <c r="S439" s="312"/>
      <c r="T439" s="311"/>
      <c r="U439" s="311"/>
      <c r="V439" s="311"/>
    </row>
    <row r="440" spans="1:22" ht="20.100000000000001" customHeight="1">
      <c r="A440" s="215" t="s">
        <v>999</v>
      </c>
      <c r="B440" s="213" t="s">
        <v>920</v>
      </c>
      <c r="C440" s="258">
        <f t="shared" si="53"/>
        <v>4</v>
      </c>
      <c r="D440" s="215" t="s">
        <v>983</v>
      </c>
      <c r="E440" s="217">
        <v>12000</v>
      </c>
      <c r="F440" s="237">
        <f t="shared" si="49"/>
        <v>48000</v>
      </c>
      <c r="G440" s="217"/>
      <c r="H440" s="217"/>
      <c r="I440" s="217"/>
      <c r="J440" s="217"/>
      <c r="K440" s="217">
        <f t="shared" si="52"/>
        <v>12000</v>
      </c>
      <c r="L440" s="217">
        <f t="shared" si="52"/>
        <v>48000</v>
      </c>
      <c r="M440" s="218" t="s">
        <v>1128</v>
      </c>
      <c r="N440" s="297">
        <f t="shared" si="50"/>
        <v>48000</v>
      </c>
      <c r="O440" s="450">
        <f t="shared" si="51"/>
        <v>0</v>
      </c>
      <c r="P440" s="238"/>
      <c r="R440" s="311"/>
      <c r="S440" s="312"/>
      <c r="T440" s="311"/>
      <c r="U440" s="311"/>
      <c r="V440" s="311"/>
    </row>
    <row r="441" spans="1:22" ht="20.100000000000001" customHeight="1">
      <c r="A441" s="215" t="s">
        <v>999</v>
      </c>
      <c r="B441" s="213" t="s">
        <v>992</v>
      </c>
      <c r="C441" s="258">
        <f t="shared" si="53"/>
        <v>20</v>
      </c>
      <c r="D441" s="215" t="s">
        <v>983</v>
      </c>
      <c r="E441" s="217">
        <v>4200</v>
      </c>
      <c r="F441" s="237">
        <f t="shared" si="49"/>
        <v>84000</v>
      </c>
      <c r="G441" s="217"/>
      <c r="H441" s="217"/>
      <c r="I441" s="217"/>
      <c r="J441" s="217"/>
      <c r="K441" s="217">
        <f t="shared" si="52"/>
        <v>4200</v>
      </c>
      <c r="L441" s="217">
        <f t="shared" si="52"/>
        <v>84000</v>
      </c>
      <c r="M441" s="218" t="s">
        <v>1128</v>
      </c>
      <c r="N441" s="297">
        <f t="shared" si="50"/>
        <v>84000</v>
      </c>
      <c r="O441" s="450">
        <f t="shared" si="51"/>
        <v>0</v>
      </c>
      <c r="P441" s="238"/>
      <c r="R441" s="311"/>
      <c r="S441" s="312"/>
      <c r="T441" s="311"/>
      <c r="U441" s="311"/>
      <c r="V441" s="311"/>
    </row>
    <row r="442" spans="1:22" ht="20.100000000000001" customHeight="1">
      <c r="A442" s="215" t="s">
        <v>1000</v>
      </c>
      <c r="B442" s="318" t="s">
        <v>1008</v>
      </c>
      <c r="C442" s="258">
        <v>160</v>
      </c>
      <c r="D442" s="215" t="s">
        <v>1002</v>
      </c>
      <c r="E442" s="217">
        <v>8175</v>
      </c>
      <c r="F442" s="237">
        <f t="shared" si="49"/>
        <v>1308000</v>
      </c>
      <c r="G442" s="217"/>
      <c r="H442" s="217"/>
      <c r="I442" s="217"/>
      <c r="J442" s="217"/>
      <c r="K442" s="217">
        <f t="shared" si="52"/>
        <v>8175</v>
      </c>
      <c r="L442" s="217">
        <f t="shared" si="52"/>
        <v>1308000</v>
      </c>
      <c r="M442" s="218" t="s">
        <v>1128</v>
      </c>
      <c r="N442" s="297">
        <f t="shared" si="50"/>
        <v>1308000</v>
      </c>
      <c r="O442" s="450">
        <f t="shared" si="51"/>
        <v>5.0000000000000001E-4</v>
      </c>
      <c r="P442" s="238"/>
      <c r="R442" s="311"/>
      <c r="S442" s="312"/>
      <c r="T442" s="311"/>
      <c r="U442" s="311"/>
      <c r="V442" s="311"/>
    </row>
    <row r="443" spans="1:22" ht="20.100000000000001" customHeight="1">
      <c r="A443" s="215" t="s">
        <v>1000</v>
      </c>
      <c r="B443" s="314" t="s">
        <v>1009</v>
      </c>
      <c r="C443" s="258">
        <v>144</v>
      </c>
      <c r="D443" s="215" t="s">
        <v>1002</v>
      </c>
      <c r="E443" s="217">
        <v>5925</v>
      </c>
      <c r="F443" s="237">
        <f t="shared" si="49"/>
        <v>853200</v>
      </c>
      <c r="G443" s="217"/>
      <c r="H443" s="217"/>
      <c r="I443" s="217"/>
      <c r="J443" s="217"/>
      <c r="K443" s="217">
        <f t="shared" si="52"/>
        <v>5925</v>
      </c>
      <c r="L443" s="217">
        <f t="shared" si="52"/>
        <v>853200</v>
      </c>
      <c r="M443" s="218" t="s">
        <v>1128</v>
      </c>
      <c r="N443" s="297">
        <f t="shared" si="50"/>
        <v>853200</v>
      </c>
      <c r="O443" s="450">
        <f t="shared" si="51"/>
        <v>2.9999999999999997E-4</v>
      </c>
      <c r="P443" s="238"/>
      <c r="R443" s="311"/>
      <c r="S443" s="312"/>
      <c r="T443" s="311"/>
      <c r="U443" s="311"/>
      <c r="V443" s="311"/>
    </row>
    <row r="444" spans="1:22" ht="20.100000000000001" customHeight="1">
      <c r="A444" s="215" t="s">
        <v>1000</v>
      </c>
      <c r="B444" s="213" t="s">
        <v>1010</v>
      </c>
      <c r="C444" s="258">
        <v>48</v>
      </c>
      <c r="D444" s="215" t="s">
        <v>1002</v>
      </c>
      <c r="E444" s="217">
        <v>1725</v>
      </c>
      <c r="F444" s="237">
        <f t="shared" si="49"/>
        <v>82800</v>
      </c>
      <c r="G444" s="217"/>
      <c r="H444" s="217"/>
      <c r="I444" s="217"/>
      <c r="J444" s="217"/>
      <c r="K444" s="217">
        <f t="shared" si="52"/>
        <v>1725</v>
      </c>
      <c r="L444" s="217">
        <f t="shared" si="52"/>
        <v>82800</v>
      </c>
      <c r="M444" s="218" t="s">
        <v>1128</v>
      </c>
      <c r="N444" s="297">
        <f t="shared" si="50"/>
        <v>82800</v>
      </c>
      <c r="O444" s="450">
        <f t="shared" si="51"/>
        <v>0</v>
      </c>
      <c r="P444" s="238"/>
      <c r="R444" s="311"/>
      <c r="S444" s="312"/>
      <c r="T444" s="311"/>
      <c r="U444" s="311"/>
      <c r="V444" s="311"/>
    </row>
    <row r="445" spans="1:22" ht="20.100000000000001" customHeight="1">
      <c r="A445" s="215" t="s">
        <v>1000</v>
      </c>
      <c r="B445" s="213" t="s">
        <v>1004</v>
      </c>
      <c r="C445" s="258">
        <v>80</v>
      </c>
      <c r="D445" s="215" t="s">
        <v>1002</v>
      </c>
      <c r="E445" s="217">
        <v>990</v>
      </c>
      <c r="F445" s="237">
        <f t="shared" si="49"/>
        <v>79200</v>
      </c>
      <c r="G445" s="217"/>
      <c r="H445" s="217"/>
      <c r="I445" s="217"/>
      <c r="J445" s="217"/>
      <c r="K445" s="217">
        <f>+E445+G445+I445</f>
        <v>990</v>
      </c>
      <c r="L445" s="217">
        <f>+F445+H445+J445</f>
        <v>79200</v>
      </c>
      <c r="M445" s="218" t="s">
        <v>1128</v>
      </c>
      <c r="N445" s="297">
        <f t="shared" si="50"/>
        <v>79200</v>
      </c>
      <c r="O445" s="450">
        <f t="shared" si="51"/>
        <v>0</v>
      </c>
      <c r="P445" s="238"/>
      <c r="R445" s="311"/>
      <c r="S445" s="312"/>
      <c r="T445" s="440"/>
      <c r="U445" s="440"/>
      <c r="V445" s="311"/>
    </row>
    <row r="446" spans="1:22" s="256" customFormat="1" ht="20.100000000000001" customHeight="1">
      <c r="A446" s="280" t="s">
        <v>1005</v>
      </c>
      <c r="B446" s="278"/>
      <c r="C446" s="260"/>
      <c r="D446" s="280"/>
      <c r="E446" s="296"/>
      <c r="F446" s="296">
        <f>SUM(F425:F445)</f>
        <v>28585488</v>
      </c>
      <c r="G446" s="296"/>
      <c r="H446" s="296"/>
      <c r="I446" s="296"/>
      <c r="J446" s="296"/>
      <c r="K446" s="296"/>
      <c r="L446" s="296">
        <f>SUM(L425:L445)</f>
        <v>28585488</v>
      </c>
      <c r="M446" s="218"/>
      <c r="N446" s="218"/>
      <c r="O446" s="451"/>
      <c r="P446" s="218"/>
      <c r="R446" s="315"/>
      <c r="S446" s="316"/>
      <c r="T446" s="315"/>
      <c r="U446" s="315"/>
      <c r="V446" s="315"/>
    </row>
    <row r="447" spans="1:22" s="205" customFormat="1" ht="20.100000000000001" customHeight="1">
      <c r="A447" s="319" t="s">
        <v>1011</v>
      </c>
      <c r="B447" s="320"/>
      <c r="C447" s="258"/>
      <c r="D447" s="321"/>
      <c r="E447" s="322"/>
      <c r="F447" s="322"/>
      <c r="G447" s="322"/>
      <c r="H447" s="322"/>
      <c r="I447" s="322"/>
      <c r="J447" s="322"/>
      <c r="K447" s="322"/>
      <c r="L447" s="322"/>
      <c r="M447" s="323"/>
      <c r="N447" s="323"/>
      <c r="O447" s="457"/>
      <c r="P447" s="323"/>
      <c r="R447" s="324"/>
      <c r="S447" s="325"/>
      <c r="T447" s="324"/>
      <c r="U447" s="324"/>
      <c r="V447" s="324"/>
    </row>
    <row r="448" spans="1:22" s="329" customFormat="1" ht="19.5" customHeight="1">
      <c r="A448" s="326" t="s">
        <v>990</v>
      </c>
      <c r="B448" s="327" t="s">
        <v>910</v>
      </c>
      <c r="C448" s="167">
        <v>12</v>
      </c>
      <c r="D448" s="326" t="s">
        <v>881</v>
      </c>
      <c r="E448" s="328">
        <v>170288</v>
      </c>
      <c r="F448" s="237">
        <f t="shared" ref="F448:F468" si="54">INT(E448*C448)</f>
        <v>2043456</v>
      </c>
      <c r="G448" s="328"/>
      <c r="H448" s="328"/>
      <c r="I448" s="328"/>
      <c r="J448" s="328"/>
      <c r="K448" s="328">
        <f t="shared" ref="K448:L450" si="55">+E448+G448+I448</f>
        <v>170288</v>
      </c>
      <c r="L448" s="328">
        <f t="shared" si="55"/>
        <v>2043456</v>
      </c>
      <c r="M448" s="218" t="s">
        <v>1128</v>
      </c>
      <c r="N448" s="297">
        <f t="shared" ref="N448:N468" si="56">INT(L448*1)</f>
        <v>2043456</v>
      </c>
      <c r="O448" s="450">
        <f t="shared" ref="O448:O468" si="57">ROUND(N448/$N$546,4)</f>
        <v>8.0000000000000004E-4</v>
      </c>
      <c r="P448" s="234"/>
      <c r="R448" s="330"/>
      <c r="S448" s="331"/>
      <c r="T448" s="330"/>
      <c r="U448" s="330"/>
      <c r="V448" s="330"/>
    </row>
    <row r="449" spans="1:22" s="329" customFormat="1" ht="19.5" customHeight="1">
      <c r="A449" s="326" t="s">
        <v>990</v>
      </c>
      <c r="B449" s="327" t="s">
        <v>912</v>
      </c>
      <c r="C449" s="167">
        <v>4</v>
      </c>
      <c r="D449" s="326" t="s">
        <v>881</v>
      </c>
      <c r="E449" s="328">
        <v>135722</v>
      </c>
      <c r="F449" s="237">
        <f t="shared" si="54"/>
        <v>542888</v>
      </c>
      <c r="G449" s="328"/>
      <c r="H449" s="328"/>
      <c r="I449" s="328"/>
      <c r="J449" s="328"/>
      <c r="K449" s="328">
        <f t="shared" si="55"/>
        <v>135722</v>
      </c>
      <c r="L449" s="328">
        <f t="shared" si="55"/>
        <v>542888</v>
      </c>
      <c r="M449" s="218" t="s">
        <v>1128</v>
      </c>
      <c r="N449" s="297">
        <f t="shared" si="56"/>
        <v>542888</v>
      </c>
      <c r="O449" s="450">
        <f t="shared" si="57"/>
        <v>2.0000000000000001E-4</v>
      </c>
      <c r="P449" s="234"/>
      <c r="R449" s="330"/>
      <c r="S449" s="331"/>
      <c r="T449" s="330"/>
      <c r="U449" s="330"/>
      <c r="V449" s="330"/>
    </row>
    <row r="450" spans="1:22" s="329" customFormat="1" ht="19.5" customHeight="1">
      <c r="A450" s="326" t="s">
        <v>990</v>
      </c>
      <c r="B450" s="327" t="s">
        <v>921</v>
      </c>
      <c r="C450" s="167">
        <v>4</v>
      </c>
      <c r="D450" s="326" t="s">
        <v>881</v>
      </c>
      <c r="E450" s="328">
        <v>43348</v>
      </c>
      <c r="F450" s="237">
        <f t="shared" si="54"/>
        <v>173392</v>
      </c>
      <c r="G450" s="328"/>
      <c r="H450" s="328"/>
      <c r="I450" s="328"/>
      <c r="J450" s="328"/>
      <c r="K450" s="328">
        <f t="shared" si="55"/>
        <v>43348</v>
      </c>
      <c r="L450" s="328">
        <f t="shared" si="55"/>
        <v>173392</v>
      </c>
      <c r="M450" s="218" t="s">
        <v>1128</v>
      </c>
      <c r="N450" s="297">
        <f t="shared" si="56"/>
        <v>173392</v>
      </c>
      <c r="O450" s="450">
        <f t="shared" si="57"/>
        <v>1E-4</v>
      </c>
      <c r="P450" s="234"/>
      <c r="R450" s="330"/>
      <c r="S450" s="331"/>
      <c r="T450" s="330"/>
      <c r="U450" s="330"/>
      <c r="V450" s="330"/>
    </row>
    <row r="451" spans="1:22" s="329" customFormat="1" ht="19.5" customHeight="1">
      <c r="A451" s="326" t="s">
        <v>990</v>
      </c>
      <c r="B451" s="327" t="s">
        <v>992</v>
      </c>
      <c r="C451" s="167">
        <v>4</v>
      </c>
      <c r="D451" s="326" t="s">
        <v>881</v>
      </c>
      <c r="E451" s="328">
        <v>11500</v>
      </c>
      <c r="F451" s="237">
        <f t="shared" si="54"/>
        <v>46000</v>
      </c>
      <c r="G451" s="328"/>
      <c r="H451" s="328"/>
      <c r="I451" s="328"/>
      <c r="J451" s="328"/>
      <c r="K451" s="328">
        <f>+E451+G451+I451</f>
        <v>11500</v>
      </c>
      <c r="L451" s="328">
        <f>+F451+H451+J451</f>
        <v>46000</v>
      </c>
      <c r="M451" s="218" t="s">
        <v>1128</v>
      </c>
      <c r="N451" s="297">
        <f t="shared" si="56"/>
        <v>46000</v>
      </c>
      <c r="O451" s="450">
        <f t="shared" si="57"/>
        <v>0</v>
      </c>
      <c r="P451" s="234"/>
      <c r="R451" s="330"/>
      <c r="S451" s="331"/>
      <c r="T451" s="330"/>
      <c r="U451" s="330"/>
      <c r="V451" s="330"/>
    </row>
    <row r="452" spans="1:22" s="329" customFormat="1" ht="19.5" customHeight="1">
      <c r="A452" s="326" t="s">
        <v>993</v>
      </c>
      <c r="B452" s="327" t="s">
        <v>910</v>
      </c>
      <c r="C452" s="167">
        <v>4</v>
      </c>
      <c r="D452" s="326" t="s">
        <v>983</v>
      </c>
      <c r="E452" s="328">
        <v>780000</v>
      </c>
      <c r="F452" s="237">
        <f t="shared" si="54"/>
        <v>3120000</v>
      </c>
      <c r="G452" s="328"/>
      <c r="H452" s="328"/>
      <c r="I452" s="328"/>
      <c r="J452" s="328"/>
      <c r="K452" s="328">
        <f t="shared" ref="K452:L467" si="58">+E452+G452+I452</f>
        <v>780000</v>
      </c>
      <c r="L452" s="328">
        <f t="shared" si="58"/>
        <v>3120000</v>
      </c>
      <c r="M452" s="218" t="s">
        <v>1128</v>
      </c>
      <c r="N452" s="297">
        <f t="shared" si="56"/>
        <v>3120000</v>
      </c>
      <c r="O452" s="450">
        <f t="shared" si="57"/>
        <v>1.1999999999999999E-3</v>
      </c>
      <c r="P452" s="234"/>
      <c r="R452" s="330"/>
      <c r="S452" s="331"/>
      <c r="T452" s="330"/>
      <c r="U452" s="330"/>
      <c r="V452" s="330"/>
    </row>
    <row r="453" spans="1:22" s="329" customFormat="1" ht="19.5" customHeight="1">
      <c r="A453" s="326" t="s">
        <v>993</v>
      </c>
      <c r="B453" s="327" t="s">
        <v>912</v>
      </c>
      <c r="C453" s="167">
        <v>4</v>
      </c>
      <c r="D453" s="326" t="s">
        <v>983</v>
      </c>
      <c r="E453" s="328">
        <v>476200</v>
      </c>
      <c r="F453" s="237">
        <f t="shared" si="54"/>
        <v>1904800</v>
      </c>
      <c r="G453" s="328"/>
      <c r="H453" s="328"/>
      <c r="I453" s="328"/>
      <c r="J453" s="328"/>
      <c r="K453" s="328">
        <f t="shared" si="58"/>
        <v>476200</v>
      </c>
      <c r="L453" s="328">
        <f t="shared" si="58"/>
        <v>1904800</v>
      </c>
      <c r="M453" s="218" t="s">
        <v>1128</v>
      </c>
      <c r="N453" s="297">
        <f t="shared" si="56"/>
        <v>1904800</v>
      </c>
      <c r="O453" s="450">
        <f t="shared" si="57"/>
        <v>8.0000000000000004E-4</v>
      </c>
      <c r="P453" s="234"/>
      <c r="R453" s="330"/>
      <c r="S453" s="331"/>
      <c r="T453" s="330"/>
      <c r="U453" s="330"/>
      <c r="V453" s="330"/>
    </row>
    <row r="454" spans="1:22" s="329" customFormat="1" ht="19.5" customHeight="1">
      <c r="A454" s="326" t="s">
        <v>993</v>
      </c>
      <c r="B454" s="327" t="s">
        <v>921</v>
      </c>
      <c r="C454" s="167">
        <v>4</v>
      </c>
      <c r="D454" s="326" t="s">
        <v>983</v>
      </c>
      <c r="E454" s="328">
        <v>94300</v>
      </c>
      <c r="F454" s="237">
        <f t="shared" si="54"/>
        <v>377200</v>
      </c>
      <c r="G454" s="328"/>
      <c r="H454" s="328"/>
      <c r="I454" s="328"/>
      <c r="J454" s="328"/>
      <c r="K454" s="328">
        <f t="shared" si="58"/>
        <v>94300</v>
      </c>
      <c r="L454" s="328">
        <f t="shared" si="58"/>
        <v>377200</v>
      </c>
      <c r="M454" s="218" t="s">
        <v>1128</v>
      </c>
      <c r="N454" s="297">
        <f t="shared" si="56"/>
        <v>377200</v>
      </c>
      <c r="O454" s="450">
        <f t="shared" si="57"/>
        <v>2.0000000000000001E-4</v>
      </c>
      <c r="P454" s="234"/>
      <c r="R454" s="330"/>
      <c r="S454" s="331"/>
      <c r="T454" s="330"/>
      <c r="U454" s="330"/>
      <c r="V454" s="330"/>
    </row>
    <row r="455" spans="1:22" s="329" customFormat="1" ht="20.100000000000001" customHeight="1">
      <c r="A455" s="326" t="s">
        <v>993</v>
      </c>
      <c r="B455" s="327" t="s">
        <v>992</v>
      </c>
      <c r="C455" s="167">
        <v>20</v>
      </c>
      <c r="D455" s="326" t="s">
        <v>983</v>
      </c>
      <c r="E455" s="328">
        <v>29500</v>
      </c>
      <c r="F455" s="237">
        <f t="shared" si="54"/>
        <v>590000</v>
      </c>
      <c r="G455" s="328"/>
      <c r="H455" s="328"/>
      <c r="I455" s="328"/>
      <c r="J455" s="328"/>
      <c r="K455" s="328">
        <f t="shared" si="58"/>
        <v>29500</v>
      </c>
      <c r="L455" s="328">
        <f t="shared" si="58"/>
        <v>590000</v>
      </c>
      <c r="M455" s="218" t="s">
        <v>1128</v>
      </c>
      <c r="N455" s="297">
        <f t="shared" si="56"/>
        <v>590000</v>
      </c>
      <c r="O455" s="450">
        <f t="shared" si="57"/>
        <v>2.0000000000000001E-4</v>
      </c>
      <c r="P455" s="234"/>
      <c r="R455" s="330"/>
      <c r="S455" s="331"/>
      <c r="T455" s="330"/>
      <c r="U455" s="330"/>
      <c r="V455" s="330"/>
    </row>
    <row r="456" spans="1:22" s="329" customFormat="1" ht="20.100000000000001" customHeight="1">
      <c r="A456" s="326" t="s">
        <v>994</v>
      </c>
      <c r="B456" s="327" t="s">
        <v>910</v>
      </c>
      <c r="C456" s="167">
        <v>4</v>
      </c>
      <c r="D456" s="326" t="s">
        <v>983</v>
      </c>
      <c r="E456" s="328">
        <v>649550</v>
      </c>
      <c r="F456" s="237">
        <f t="shared" si="54"/>
        <v>2598200</v>
      </c>
      <c r="G456" s="328"/>
      <c r="H456" s="328"/>
      <c r="I456" s="328"/>
      <c r="J456" s="328"/>
      <c r="K456" s="328">
        <f t="shared" si="58"/>
        <v>649550</v>
      </c>
      <c r="L456" s="328">
        <f t="shared" si="58"/>
        <v>2598200</v>
      </c>
      <c r="M456" s="218" t="s">
        <v>1128</v>
      </c>
      <c r="N456" s="297">
        <f t="shared" si="56"/>
        <v>2598200</v>
      </c>
      <c r="O456" s="450">
        <f t="shared" si="57"/>
        <v>1E-3</v>
      </c>
      <c r="P456" s="234"/>
      <c r="R456" s="330"/>
      <c r="S456" s="331"/>
      <c r="T456" s="330"/>
      <c r="U456" s="330"/>
      <c r="V456" s="330"/>
    </row>
    <row r="457" spans="1:22" s="329" customFormat="1" ht="20.100000000000001" customHeight="1">
      <c r="A457" s="326" t="s">
        <v>995</v>
      </c>
      <c r="B457" s="327" t="s">
        <v>1012</v>
      </c>
      <c r="C457" s="167">
        <v>4</v>
      </c>
      <c r="D457" s="326" t="s">
        <v>983</v>
      </c>
      <c r="E457" s="328">
        <v>301040</v>
      </c>
      <c r="F457" s="237">
        <f t="shared" si="54"/>
        <v>1204160</v>
      </c>
      <c r="G457" s="328"/>
      <c r="H457" s="328"/>
      <c r="I457" s="328"/>
      <c r="J457" s="328"/>
      <c r="K457" s="328">
        <f t="shared" si="58"/>
        <v>301040</v>
      </c>
      <c r="L457" s="328">
        <f t="shared" si="58"/>
        <v>1204160</v>
      </c>
      <c r="M457" s="218" t="s">
        <v>1128</v>
      </c>
      <c r="N457" s="297">
        <f t="shared" si="56"/>
        <v>1204160</v>
      </c>
      <c r="O457" s="450">
        <f t="shared" si="57"/>
        <v>5.0000000000000001E-4</v>
      </c>
      <c r="P457" s="234"/>
      <c r="R457" s="330"/>
      <c r="S457" s="331"/>
      <c r="T457" s="330"/>
      <c r="U457" s="330"/>
      <c r="V457" s="330"/>
    </row>
    <row r="458" spans="1:22" s="329" customFormat="1" ht="20.100000000000001" customHeight="1">
      <c r="A458" s="326" t="s">
        <v>997</v>
      </c>
      <c r="B458" s="327" t="s">
        <v>921</v>
      </c>
      <c r="C458" s="167">
        <v>4</v>
      </c>
      <c r="D458" s="326" t="s">
        <v>983</v>
      </c>
      <c r="E458" s="328">
        <v>674000</v>
      </c>
      <c r="F458" s="237">
        <f t="shared" si="54"/>
        <v>2696000</v>
      </c>
      <c r="G458" s="328"/>
      <c r="H458" s="328"/>
      <c r="I458" s="328"/>
      <c r="J458" s="328"/>
      <c r="K458" s="328">
        <f t="shared" si="58"/>
        <v>674000</v>
      </c>
      <c r="L458" s="328">
        <f t="shared" si="58"/>
        <v>2696000</v>
      </c>
      <c r="M458" s="218" t="s">
        <v>1128</v>
      </c>
      <c r="N458" s="297">
        <f t="shared" si="56"/>
        <v>2696000</v>
      </c>
      <c r="O458" s="450">
        <f t="shared" si="57"/>
        <v>1.1000000000000001E-3</v>
      </c>
      <c r="P458" s="234"/>
      <c r="R458" s="330"/>
      <c r="S458" s="331"/>
      <c r="T458" s="330"/>
      <c r="U458" s="330"/>
      <c r="V458" s="330"/>
    </row>
    <row r="459" spans="1:22" s="329" customFormat="1" ht="20.100000000000001" customHeight="1">
      <c r="A459" s="326" t="s">
        <v>997</v>
      </c>
      <c r="B459" s="327" t="s">
        <v>992</v>
      </c>
      <c r="C459" s="167">
        <v>20</v>
      </c>
      <c r="D459" s="326" t="s">
        <v>983</v>
      </c>
      <c r="E459" s="328">
        <v>181590</v>
      </c>
      <c r="F459" s="237">
        <f t="shared" si="54"/>
        <v>3631800</v>
      </c>
      <c r="G459" s="328"/>
      <c r="H459" s="328"/>
      <c r="I459" s="328"/>
      <c r="J459" s="328"/>
      <c r="K459" s="328">
        <f t="shared" si="58"/>
        <v>181590</v>
      </c>
      <c r="L459" s="328">
        <f t="shared" si="58"/>
        <v>3631800</v>
      </c>
      <c r="M459" s="218" t="s">
        <v>1128</v>
      </c>
      <c r="N459" s="297">
        <f t="shared" si="56"/>
        <v>3631800</v>
      </c>
      <c r="O459" s="450">
        <f t="shared" si="57"/>
        <v>1.5E-3</v>
      </c>
      <c r="P459" s="234"/>
      <c r="R459" s="330"/>
      <c r="S459" s="331"/>
      <c r="T459" s="330"/>
      <c r="U459" s="330"/>
      <c r="V459" s="330"/>
    </row>
    <row r="460" spans="1:22" s="329" customFormat="1" ht="20.100000000000001" customHeight="1">
      <c r="A460" s="326" t="s">
        <v>998</v>
      </c>
      <c r="B460" s="327"/>
      <c r="C460" s="167">
        <v>1</v>
      </c>
      <c r="D460" s="326" t="s">
        <v>983</v>
      </c>
      <c r="E460" s="328">
        <v>5400</v>
      </c>
      <c r="F460" s="237">
        <f t="shared" si="54"/>
        <v>5400</v>
      </c>
      <c r="G460" s="328"/>
      <c r="H460" s="328"/>
      <c r="I460" s="328"/>
      <c r="J460" s="328"/>
      <c r="K460" s="328">
        <f t="shared" si="58"/>
        <v>5400</v>
      </c>
      <c r="L460" s="328">
        <f t="shared" si="58"/>
        <v>5400</v>
      </c>
      <c r="M460" s="218" t="s">
        <v>1128</v>
      </c>
      <c r="N460" s="297">
        <f t="shared" si="56"/>
        <v>5400</v>
      </c>
      <c r="O460" s="450">
        <f t="shared" si="57"/>
        <v>0</v>
      </c>
      <c r="P460" s="234"/>
      <c r="R460" s="330"/>
      <c r="S460" s="331"/>
      <c r="T460" s="330"/>
      <c r="U460" s="330"/>
      <c r="V460" s="330"/>
    </row>
    <row r="461" spans="1:22" s="329" customFormat="1" ht="20.100000000000001" customHeight="1">
      <c r="A461" s="326" t="s">
        <v>999</v>
      </c>
      <c r="B461" s="327" t="s">
        <v>910</v>
      </c>
      <c r="C461" s="167">
        <f>+C452</f>
        <v>4</v>
      </c>
      <c r="D461" s="326" t="s">
        <v>983</v>
      </c>
      <c r="E461" s="328">
        <v>58900</v>
      </c>
      <c r="F461" s="237">
        <f t="shared" si="54"/>
        <v>235600</v>
      </c>
      <c r="G461" s="328"/>
      <c r="H461" s="328"/>
      <c r="I461" s="328"/>
      <c r="J461" s="328"/>
      <c r="K461" s="328">
        <f t="shared" si="58"/>
        <v>58900</v>
      </c>
      <c r="L461" s="328">
        <f t="shared" si="58"/>
        <v>235600</v>
      </c>
      <c r="M461" s="218" t="s">
        <v>1128</v>
      </c>
      <c r="N461" s="297">
        <f t="shared" si="56"/>
        <v>235600</v>
      </c>
      <c r="O461" s="450">
        <f t="shared" si="57"/>
        <v>1E-4</v>
      </c>
      <c r="P461" s="234"/>
      <c r="R461" s="330"/>
      <c r="S461" s="331"/>
      <c r="T461" s="330"/>
      <c r="U461" s="330"/>
      <c r="V461" s="330"/>
    </row>
    <row r="462" spans="1:22" s="329" customFormat="1" ht="20.100000000000001" customHeight="1">
      <c r="A462" s="326" t="s">
        <v>999</v>
      </c>
      <c r="B462" s="327" t="s">
        <v>912</v>
      </c>
      <c r="C462" s="167">
        <f t="shared" ref="C462:C464" si="59">+C453</f>
        <v>4</v>
      </c>
      <c r="D462" s="326" t="s">
        <v>983</v>
      </c>
      <c r="E462" s="328">
        <v>39200</v>
      </c>
      <c r="F462" s="237">
        <f t="shared" si="54"/>
        <v>156800</v>
      </c>
      <c r="G462" s="328"/>
      <c r="H462" s="328"/>
      <c r="I462" s="328"/>
      <c r="J462" s="328"/>
      <c r="K462" s="328">
        <f t="shared" si="58"/>
        <v>39200</v>
      </c>
      <c r="L462" s="328">
        <f t="shared" si="58"/>
        <v>156800</v>
      </c>
      <c r="M462" s="218" t="s">
        <v>1128</v>
      </c>
      <c r="N462" s="297">
        <f t="shared" si="56"/>
        <v>156800</v>
      </c>
      <c r="O462" s="450">
        <f t="shared" si="57"/>
        <v>1E-4</v>
      </c>
      <c r="P462" s="234"/>
      <c r="R462" s="330"/>
      <c r="S462" s="331"/>
      <c r="T462" s="330"/>
      <c r="U462" s="330"/>
      <c r="V462" s="330"/>
    </row>
    <row r="463" spans="1:22" s="329" customFormat="1" ht="20.100000000000001" customHeight="1">
      <c r="A463" s="326" t="s">
        <v>999</v>
      </c>
      <c r="B463" s="327" t="s">
        <v>921</v>
      </c>
      <c r="C463" s="167">
        <f t="shared" si="59"/>
        <v>4</v>
      </c>
      <c r="D463" s="326" t="s">
        <v>983</v>
      </c>
      <c r="E463" s="328">
        <v>11000</v>
      </c>
      <c r="F463" s="237">
        <f t="shared" si="54"/>
        <v>44000</v>
      </c>
      <c r="G463" s="328"/>
      <c r="H463" s="328"/>
      <c r="I463" s="328"/>
      <c r="J463" s="328"/>
      <c r="K463" s="328">
        <f t="shared" si="58"/>
        <v>11000</v>
      </c>
      <c r="L463" s="328">
        <f t="shared" si="58"/>
        <v>44000</v>
      </c>
      <c r="M463" s="218" t="s">
        <v>1128</v>
      </c>
      <c r="N463" s="297">
        <f t="shared" si="56"/>
        <v>44000</v>
      </c>
      <c r="O463" s="450">
        <f t="shared" si="57"/>
        <v>0</v>
      </c>
      <c r="P463" s="234"/>
      <c r="R463" s="330"/>
      <c r="S463" s="331"/>
      <c r="T463" s="330"/>
      <c r="U463" s="330"/>
      <c r="V463" s="330"/>
    </row>
    <row r="464" spans="1:22" s="329" customFormat="1" ht="20.100000000000001" customHeight="1">
      <c r="A464" s="326" t="s">
        <v>999</v>
      </c>
      <c r="B464" s="327" t="s">
        <v>992</v>
      </c>
      <c r="C464" s="167">
        <f t="shared" si="59"/>
        <v>20</v>
      </c>
      <c r="D464" s="326" t="s">
        <v>983</v>
      </c>
      <c r="E464" s="328">
        <v>4200</v>
      </c>
      <c r="F464" s="237">
        <f t="shared" si="54"/>
        <v>84000</v>
      </c>
      <c r="G464" s="328"/>
      <c r="H464" s="328"/>
      <c r="I464" s="328"/>
      <c r="J464" s="328"/>
      <c r="K464" s="328">
        <f t="shared" si="58"/>
        <v>4200</v>
      </c>
      <c r="L464" s="328">
        <f t="shared" si="58"/>
        <v>84000</v>
      </c>
      <c r="M464" s="218" t="s">
        <v>1128</v>
      </c>
      <c r="N464" s="297">
        <f t="shared" si="56"/>
        <v>84000</v>
      </c>
      <c r="O464" s="450">
        <f t="shared" si="57"/>
        <v>0</v>
      </c>
      <c r="P464" s="234"/>
      <c r="R464" s="330"/>
      <c r="S464" s="331"/>
      <c r="T464" s="330"/>
      <c r="U464" s="330"/>
      <c r="V464" s="330"/>
    </row>
    <row r="465" spans="1:22" s="329" customFormat="1" ht="20.100000000000001" customHeight="1">
      <c r="A465" s="326" t="s">
        <v>1000</v>
      </c>
      <c r="B465" s="332" t="s">
        <v>1009</v>
      </c>
      <c r="C465" s="167">
        <v>160</v>
      </c>
      <c r="D465" s="326" t="s">
        <v>1002</v>
      </c>
      <c r="E465" s="328">
        <v>5925</v>
      </c>
      <c r="F465" s="237">
        <f t="shared" si="54"/>
        <v>948000</v>
      </c>
      <c r="G465" s="328"/>
      <c r="H465" s="328"/>
      <c r="I465" s="328"/>
      <c r="J465" s="328"/>
      <c r="K465" s="328">
        <f t="shared" si="58"/>
        <v>5925</v>
      </c>
      <c r="L465" s="328">
        <f t="shared" si="58"/>
        <v>948000</v>
      </c>
      <c r="M465" s="218" t="s">
        <v>1128</v>
      </c>
      <c r="N465" s="297">
        <f t="shared" si="56"/>
        <v>948000</v>
      </c>
      <c r="O465" s="450">
        <f t="shared" si="57"/>
        <v>4.0000000000000002E-4</v>
      </c>
      <c r="P465" s="234"/>
      <c r="R465" s="330"/>
      <c r="S465" s="331"/>
      <c r="T465" s="330"/>
      <c r="U465" s="330"/>
      <c r="V465" s="330"/>
    </row>
    <row r="466" spans="1:22" s="329" customFormat="1" ht="20.100000000000001" customHeight="1">
      <c r="A466" s="326" t="s">
        <v>1000</v>
      </c>
      <c r="B466" s="332" t="s">
        <v>1003</v>
      </c>
      <c r="C466" s="167">
        <v>144</v>
      </c>
      <c r="D466" s="326" t="s">
        <v>1002</v>
      </c>
      <c r="E466" s="328">
        <v>3368</v>
      </c>
      <c r="F466" s="237">
        <f t="shared" si="54"/>
        <v>484992</v>
      </c>
      <c r="G466" s="328"/>
      <c r="H466" s="328"/>
      <c r="I466" s="328"/>
      <c r="J466" s="328"/>
      <c r="K466" s="328">
        <f t="shared" si="58"/>
        <v>3368</v>
      </c>
      <c r="L466" s="328">
        <f t="shared" si="58"/>
        <v>484992</v>
      </c>
      <c r="M466" s="218" t="s">
        <v>1128</v>
      </c>
      <c r="N466" s="297">
        <f t="shared" si="56"/>
        <v>484992</v>
      </c>
      <c r="O466" s="450">
        <f t="shared" si="57"/>
        <v>2.0000000000000001E-4</v>
      </c>
      <c r="P466" s="234"/>
      <c r="R466" s="330"/>
      <c r="S466" s="331"/>
      <c r="T466" s="330"/>
      <c r="U466" s="330"/>
      <c r="V466" s="330"/>
    </row>
    <row r="467" spans="1:22" s="329" customFormat="1" ht="20.100000000000001" customHeight="1">
      <c r="A467" s="326" t="s">
        <v>1000</v>
      </c>
      <c r="B467" s="327" t="s">
        <v>1010</v>
      </c>
      <c r="C467" s="167">
        <v>48</v>
      </c>
      <c r="D467" s="326" t="s">
        <v>1002</v>
      </c>
      <c r="E467" s="328">
        <v>1725</v>
      </c>
      <c r="F467" s="237">
        <f t="shared" si="54"/>
        <v>82800</v>
      </c>
      <c r="G467" s="328"/>
      <c r="H467" s="328"/>
      <c r="I467" s="328"/>
      <c r="J467" s="328"/>
      <c r="K467" s="328">
        <f t="shared" si="58"/>
        <v>1725</v>
      </c>
      <c r="L467" s="328">
        <f t="shared" si="58"/>
        <v>82800</v>
      </c>
      <c r="M467" s="218" t="s">
        <v>1128</v>
      </c>
      <c r="N467" s="297">
        <f t="shared" si="56"/>
        <v>82800</v>
      </c>
      <c r="O467" s="450">
        <f t="shared" si="57"/>
        <v>0</v>
      </c>
      <c r="P467" s="234"/>
      <c r="R467" s="330"/>
      <c r="S467" s="331"/>
      <c r="T467" s="330"/>
      <c r="U467" s="330"/>
      <c r="V467" s="330"/>
    </row>
    <row r="468" spans="1:22" s="329" customFormat="1" ht="20.100000000000001" customHeight="1">
      <c r="A468" s="326" t="s">
        <v>1000</v>
      </c>
      <c r="B468" s="327" t="s">
        <v>1004</v>
      </c>
      <c r="C468" s="167">
        <v>80</v>
      </c>
      <c r="D468" s="326" t="s">
        <v>1002</v>
      </c>
      <c r="E468" s="328">
        <v>990</v>
      </c>
      <c r="F468" s="237">
        <f t="shared" si="54"/>
        <v>79200</v>
      </c>
      <c r="G468" s="328"/>
      <c r="H468" s="328"/>
      <c r="I468" s="328"/>
      <c r="J468" s="328"/>
      <c r="K468" s="328">
        <f>+E468+G468+I468</f>
        <v>990</v>
      </c>
      <c r="L468" s="328">
        <f>+F468+H468+J468</f>
        <v>79200</v>
      </c>
      <c r="M468" s="218" t="s">
        <v>1128</v>
      </c>
      <c r="N468" s="297">
        <f t="shared" si="56"/>
        <v>79200</v>
      </c>
      <c r="O468" s="450">
        <f t="shared" si="57"/>
        <v>0</v>
      </c>
      <c r="P468" s="234"/>
      <c r="R468" s="330"/>
      <c r="S468" s="331"/>
      <c r="T468" s="330"/>
      <c r="U468" s="330"/>
      <c r="V468" s="330"/>
    </row>
    <row r="469" spans="1:22" s="256" customFormat="1" ht="20.100000000000001" customHeight="1">
      <c r="A469" s="280" t="s">
        <v>1005</v>
      </c>
      <c r="B469" s="278"/>
      <c r="C469" s="260"/>
      <c r="D469" s="280"/>
      <c r="E469" s="296"/>
      <c r="F469" s="296">
        <f>SUM(F448:F468)</f>
        <v>21048688</v>
      </c>
      <c r="G469" s="296"/>
      <c r="H469" s="296"/>
      <c r="I469" s="296"/>
      <c r="J469" s="296"/>
      <c r="K469" s="296"/>
      <c r="L469" s="296">
        <f>SUM(L448:L468)</f>
        <v>21048688</v>
      </c>
      <c r="M469" s="218"/>
      <c r="N469" s="218"/>
      <c r="O469" s="451"/>
      <c r="P469" s="218"/>
      <c r="R469" s="315"/>
      <c r="S469" s="316"/>
      <c r="T469" s="315"/>
      <c r="U469" s="315"/>
      <c r="V469" s="315"/>
    </row>
    <row r="470" spans="1:22" s="205" customFormat="1" ht="20.100000000000001" customHeight="1">
      <c r="A470" s="319" t="s">
        <v>1013</v>
      </c>
      <c r="B470" s="320"/>
      <c r="C470" s="258"/>
      <c r="D470" s="321"/>
      <c r="E470" s="322"/>
      <c r="F470" s="322"/>
      <c r="G470" s="322"/>
      <c r="H470" s="322"/>
      <c r="I470" s="322"/>
      <c r="J470" s="322"/>
      <c r="K470" s="322"/>
      <c r="L470" s="322"/>
      <c r="M470" s="323"/>
      <c r="N470" s="323"/>
      <c r="O470" s="457"/>
      <c r="P470" s="323"/>
      <c r="R470" s="324"/>
      <c r="S470" s="325"/>
      <c r="T470" s="324"/>
      <c r="U470" s="324"/>
      <c r="V470" s="324"/>
    </row>
    <row r="471" spans="1:22" s="256" customFormat="1" ht="20.100000000000001" customHeight="1">
      <c r="A471" s="326" t="s">
        <v>990</v>
      </c>
      <c r="B471" s="327" t="s">
        <v>1014</v>
      </c>
      <c r="C471" s="162">
        <v>12</v>
      </c>
      <c r="D471" s="326" t="s">
        <v>881</v>
      </c>
      <c r="E471" s="328">
        <v>152939</v>
      </c>
      <c r="F471" s="237">
        <f t="shared" ref="F471:F491" si="60">INT(E471*C471)</f>
        <v>1835268</v>
      </c>
      <c r="G471" s="209"/>
      <c r="H471" s="209"/>
      <c r="I471" s="209"/>
      <c r="J471" s="209"/>
      <c r="K471" s="209">
        <f t="shared" ref="K471:L473" si="61">+E471+G471+I471</f>
        <v>152939</v>
      </c>
      <c r="L471" s="209">
        <f t="shared" si="61"/>
        <v>1835268</v>
      </c>
      <c r="M471" s="218" t="s">
        <v>1128</v>
      </c>
      <c r="N471" s="297">
        <f t="shared" ref="N471:N491" si="62">INT(L471*1)</f>
        <v>1835268</v>
      </c>
      <c r="O471" s="450">
        <f t="shared" ref="O471:O491" si="63">ROUND(N471/$N$546,4)</f>
        <v>6.9999999999999999E-4</v>
      </c>
      <c r="P471" s="234"/>
      <c r="R471" s="315"/>
      <c r="S471" s="316"/>
      <c r="T471" s="315"/>
      <c r="U471" s="315"/>
      <c r="V471" s="315"/>
    </row>
    <row r="472" spans="1:22" s="256" customFormat="1" ht="20.100000000000001" customHeight="1">
      <c r="A472" s="326" t="s">
        <v>990</v>
      </c>
      <c r="B472" s="327" t="s">
        <v>917</v>
      </c>
      <c r="C472" s="162">
        <v>4</v>
      </c>
      <c r="D472" s="326" t="s">
        <v>881</v>
      </c>
      <c r="E472" s="328">
        <v>118460</v>
      </c>
      <c r="F472" s="237">
        <f t="shared" si="60"/>
        <v>473840</v>
      </c>
      <c r="G472" s="209"/>
      <c r="H472" s="209"/>
      <c r="I472" s="209"/>
      <c r="J472" s="209"/>
      <c r="K472" s="209">
        <f t="shared" si="61"/>
        <v>118460</v>
      </c>
      <c r="L472" s="209">
        <f t="shared" si="61"/>
        <v>473840</v>
      </c>
      <c r="M472" s="218" t="s">
        <v>1128</v>
      </c>
      <c r="N472" s="297">
        <f t="shared" si="62"/>
        <v>473840</v>
      </c>
      <c r="O472" s="450">
        <f t="shared" si="63"/>
        <v>2.0000000000000001E-4</v>
      </c>
      <c r="P472" s="234"/>
      <c r="R472" s="315"/>
      <c r="S472" s="316"/>
      <c r="T472" s="315"/>
      <c r="U472" s="315"/>
      <c r="V472" s="315"/>
    </row>
    <row r="473" spans="1:22" s="256" customFormat="1" ht="20.100000000000001" customHeight="1">
      <c r="A473" s="326" t="s">
        <v>990</v>
      </c>
      <c r="B473" s="327" t="s">
        <v>922</v>
      </c>
      <c r="C473" s="162">
        <v>4</v>
      </c>
      <c r="D473" s="326" t="s">
        <v>881</v>
      </c>
      <c r="E473" s="328">
        <v>26091</v>
      </c>
      <c r="F473" s="237">
        <f t="shared" si="60"/>
        <v>104364</v>
      </c>
      <c r="G473" s="209"/>
      <c r="H473" s="209"/>
      <c r="I473" s="209"/>
      <c r="J473" s="209"/>
      <c r="K473" s="209">
        <f t="shared" si="61"/>
        <v>26091</v>
      </c>
      <c r="L473" s="209">
        <f t="shared" si="61"/>
        <v>104364</v>
      </c>
      <c r="M473" s="218" t="s">
        <v>1128</v>
      </c>
      <c r="N473" s="297">
        <f t="shared" si="62"/>
        <v>104364</v>
      </c>
      <c r="O473" s="450">
        <f t="shared" si="63"/>
        <v>0</v>
      </c>
      <c r="P473" s="234"/>
      <c r="R473" s="315"/>
      <c r="S473" s="316"/>
      <c r="T473" s="315"/>
      <c r="U473" s="315"/>
      <c r="V473" s="315"/>
    </row>
    <row r="474" spans="1:22" s="256" customFormat="1" ht="20.100000000000001" customHeight="1">
      <c r="A474" s="326" t="s">
        <v>990</v>
      </c>
      <c r="B474" s="327" t="s">
        <v>992</v>
      </c>
      <c r="C474" s="162">
        <v>4</v>
      </c>
      <c r="D474" s="326" t="s">
        <v>881</v>
      </c>
      <c r="E474" s="328">
        <v>11500</v>
      </c>
      <c r="F474" s="237">
        <f t="shared" si="60"/>
        <v>46000</v>
      </c>
      <c r="G474" s="209"/>
      <c r="H474" s="209"/>
      <c r="I474" s="209"/>
      <c r="J474" s="209"/>
      <c r="K474" s="209">
        <f>+E474+G474+I474</f>
        <v>11500</v>
      </c>
      <c r="L474" s="209">
        <f>+F474+H474+J474</f>
        <v>46000</v>
      </c>
      <c r="M474" s="218" t="s">
        <v>1128</v>
      </c>
      <c r="N474" s="297">
        <f t="shared" si="62"/>
        <v>46000</v>
      </c>
      <c r="O474" s="450">
        <f t="shared" si="63"/>
        <v>0</v>
      </c>
      <c r="P474" s="234"/>
      <c r="R474" s="315"/>
      <c r="S474" s="316"/>
      <c r="T474" s="315"/>
      <c r="U474" s="315"/>
      <c r="V474" s="315"/>
    </row>
    <row r="475" spans="1:22" s="256" customFormat="1" ht="20.100000000000001" customHeight="1">
      <c r="A475" s="326" t="s">
        <v>993</v>
      </c>
      <c r="B475" s="327" t="s">
        <v>1014</v>
      </c>
      <c r="C475" s="162">
        <v>4</v>
      </c>
      <c r="D475" s="326" t="s">
        <v>983</v>
      </c>
      <c r="E475" s="328">
        <v>628100</v>
      </c>
      <c r="F475" s="237">
        <f t="shared" si="60"/>
        <v>2512400</v>
      </c>
      <c r="G475" s="209"/>
      <c r="H475" s="209"/>
      <c r="I475" s="209"/>
      <c r="J475" s="209"/>
      <c r="K475" s="209">
        <f t="shared" ref="K475:L490" si="64">+E475+G475+I475</f>
        <v>628100</v>
      </c>
      <c r="L475" s="209">
        <f t="shared" si="64"/>
        <v>2512400</v>
      </c>
      <c r="M475" s="218" t="s">
        <v>1128</v>
      </c>
      <c r="N475" s="297">
        <f t="shared" si="62"/>
        <v>2512400</v>
      </c>
      <c r="O475" s="450">
        <f t="shared" si="63"/>
        <v>1E-3</v>
      </c>
      <c r="P475" s="234"/>
      <c r="R475" s="315"/>
      <c r="S475" s="316"/>
      <c r="T475" s="315"/>
      <c r="U475" s="315"/>
      <c r="V475" s="315"/>
    </row>
    <row r="476" spans="1:22" s="256" customFormat="1" ht="20.100000000000001" customHeight="1">
      <c r="A476" s="326" t="s">
        <v>993</v>
      </c>
      <c r="B476" s="327" t="s">
        <v>917</v>
      </c>
      <c r="C476" s="162">
        <v>4</v>
      </c>
      <c r="D476" s="326" t="s">
        <v>983</v>
      </c>
      <c r="E476" s="328">
        <v>425000</v>
      </c>
      <c r="F476" s="237">
        <f t="shared" si="60"/>
        <v>1700000</v>
      </c>
      <c r="G476" s="209"/>
      <c r="H476" s="209"/>
      <c r="I476" s="209"/>
      <c r="J476" s="209"/>
      <c r="K476" s="209">
        <f t="shared" si="64"/>
        <v>425000</v>
      </c>
      <c r="L476" s="209">
        <f t="shared" si="64"/>
        <v>1700000</v>
      </c>
      <c r="M476" s="218" t="s">
        <v>1128</v>
      </c>
      <c r="N476" s="297">
        <f t="shared" si="62"/>
        <v>1700000</v>
      </c>
      <c r="O476" s="450">
        <f t="shared" si="63"/>
        <v>6.9999999999999999E-4</v>
      </c>
      <c r="P476" s="234"/>
      <c r="R476" s="315"/>
      <c r="S476" s="316"/>
      <c r="T476" s="315"/>
      <c r="U476" s="315"/>
      <c r="V476" s="315"/>
    </row>
    <row r="477" spans="1:22" s="256" customFormat="1" ht="20.100000000000001" customHeight="1">
      <c r="A477" s="326" t="s">
        <v>993</v>
      </c>
      <c r="B477" s="327" t="s">
        <v>922</v>
      </c>
      <c r="C477" s="162">
        <v>4</v>
      </c>
      <c r="D477" s="326" t="s">
        <v>983</v>
      </c>
      <c r="E477" s="328">
        <v>50000</v>
      </c>
      <c r="F477" s="237">
        <f t="shared" si="60"/>
        <v>200000</v>
      </c>
      <c r="G477" s="209"/>
      <c r="H477" s="209"/>
      <c r="I477" s="209"/>
      <c r="J477" s="209"/>
      <c r="K477" s="209">
        <f t="shared" si="64"/>
        <v>50000</v>
      </c>
      <c r="L477" s="209">
        <f t="shared" si="64"/>
        <v>200000</v>
      </c>
      <c r="M477" s="218" t="s">
        <v>1128</v>
      </c>
      <c r="N477" s="297">
        <f t="shared" si="62"/>
        <v>200000</v>
      </c>
      <c r="O477" s="450">
        <f t="shared" si="63"/>
        <v>1E-4</v>
      </c>
      <c r="P477" s="234"/>
      <c r="R477" s="315"/>
      <c r="S477" s="316"/>
      <c r="T477" s="315"/>
      <c r="U477" s="315"/>
      <c r="V477" s="315"/>
    </row>
    <row r="478" spans="1:22" s="256" customFormat="1" ht="19.5" customHeight="1">
      <c r="A478" s="326" t="s">
        <v>993</v>
      </c>
      <c r="B478" s="327" t="s">
        <v>992</v>
      </c>
      <c r="C478" s="162">
        <v>20</v>
      </c>
      <c r="D478" s="326" t="s">
        <v>983</v>
      </c>
      <c r="E478" s="328">
        <v>29500</v>
      </c>
      <c r="F478" s="237">
        <f t="shared" si="60"/>
        <v>590000</v>
      </c>
      <c r="G478" s="209"/>
      <c r="H478" s="209"/>
      <c r="I478" s="209"/>
      <c r="J478" s="209"/>
      <c r="K478" s="209">
        <f t="shared" si="64"/>
        <v>29500</v>
      </c>
      <c r="L478" s="209">
        <f t="shared" si="64"/>
        <v>590000</v>
      </c>
      <c r="M478" s="218" t="s">
        <v>1128</v>
      </c>
      <c r="N478" s="297">
        <f t="shared" si="62"/>
        <v>590000</v>
      </c>
      <c r="O478" s="450">
        <f t="shared" si="63"/>
        <v>2.0000000000000001E-4</v>
      </c>
      <c r="P478" s="234"/>
      <c r="R478" s="315"/>
      <c r="S478" s="316"/>
      <c r="T478" s="315"/>
      <c r="U478" s="315"/>
      <c r="V478" s="315"/>
    </row>
    <row r="479" spans="1:22" s="256" customFormat="1" ht="19.5" customHeight="1">
      <c r="A479" s="326" t="s">
        <v>994</v>
      </c>
      <c r="B479" s="327" t="s">
        <v>1014</v>
      </c>
      <c r="C479" s="162">
        <v>4</v>
      </c>
      <c r="D479" s="326" t="s">
        <v>983</v>
      </c>
      <c r="E479" s="328">
        <v>542440</v>
      </c>
      <c r="F479" s="237">
        <f t="shared" si="60"/>
        <v>2169760</v>
      </c>
      <c r="G479" s="209"/>
      <c r="H479" s="209"/>
      <c r="I479" s="209"/>
      <c r="J479" s="209"/>
      <c r="K479" s="209">
        <f t="shared" si="64"/>
        <v>542440</v>
      </c>
      <c r="L479" s="209">
        <f t="shared" si="64"/>
        <v>2169760</v>
      </c>
      <c r="M479" s="218" t="s">
        <v>1128</v>
      </c>
      <c r="N479" s="297">
        <f t="shared" si="62"/>
        <v>2169760</v>
      </c>
      <c r="O479" s="450">
        <f t="shared" si="63"/>
        <v>8.9999999999999998E-4</v>
      </c>
      <c r="P479" s="234"/>
      <c r="R479" s="315"/>
      <c r="S479" s="316"/>
      <c r="T479" s="315"/>
      <c r="U479" s="315"/>
      <c r="V479" s="315"/>
    </row>
    <row r="480" spans="1:22" s="256" customFormat="1" ht="19.5" customHeight="1">
      <c r="A480" s="326" t="s">
        <v>995</v>
      </c>
      <c r="B480" s="327" t="s">
        <v>1015</v>
      </c>
      <c r="C480" s="162">
        <v>4</v>
      </c>
      <c r="D480" s="326" t="s">
        <v>983</v>
      </c>
      <c r="E480" s="328">
        <v>250000</v>
      </c>
      <c r="F480" s="237">
        <f t="shared" si="60"/>
        <v>1000000</v>
      </c>
      <c r="G480" s="209"/>
      <c r="H480" s="209"/>
      <c r="I480" s="209"/>
      <c r="J480" s="209"/>
      <c r="K480" s="209">
        <f t="shared" si="64"/>
        <v>250000</v>
      </c>
      <c r="L480" s="209">
        <f t="shared" si="64"/>
        <v>1000000</v>
      </c>
      <c r="M480" s="218" t="s">
        <v>1128</v>
      </c>
      <c r="N480" s="297">
        <f t="shared" si="62"/>
        <v>1000000</v>
      </c>
      <c r="O480" s="450">
        <f t="shared" si="63"/>
        <v>4.0000000000000002E-4</v>
      </c>
      <c r="P480" s="234"/>
      <c r="R480" s="315"/>
      <c r="S480" s="316"/>
      <c r="T480" s="315"/>
      <c r="U480" s="315"/>
      <c r="V480" s="315"/>
    </row>
    <row r="481" spans="1:22" s="256" customFormat="1" ht="19.5" customHeight="1">
      <c r="A481" s="326" t="s">
        <v>997</v>
      </c>
      <c r="B481" s="327" t="s">
        <v>922</v>
      </c>
      <c r="C481" s="162">
        <v>4</v>
      </c>
      <c r="D481" s="326" t="s">
        <v>983</v>
      </c>
      <c r="E481" s="328">
        <v>383000</v>
      </c>
      <c r="F481" s="237">
        <f t="shared" si="60"/>
        <v>1532000</v>
      </c>
      <c r="G481" s="209"/>
      <c r="H481" s="209"/>
      <c r="I481" s="209"/>
      <c r="J481" s="209"/>
      <c r="K481" s="209">
        <f t="shared" si="64"/>
        <v>383000</v>
      </c>
      <c r="L481" s="209">
        <f t="shared" si="64"/>
        <v>1532000</v>
      </c>
      <c r="M481" s="218" t="s">
        <v>1128</v>
      </c>
      <c r="N481" s="297">
        <f t="shared" si="62"/>
        <v>1532000</v>
      </c>
      <c r="O481" s="450">
        <f t="shared" si="63"/>
        <v>5.9999999999999995E-4</v>
      </c>
      <c r="P481" s="234"/>
      <c r="R481" s="315"/>
      <c r="S481" s="316"/>
      <c r="T481" s="315"/>
      <c r="U481" s="315"/>
      <c r="V481" s="315"/>
    </row>
    <row r="482" spans="1:22" s="256" customFormat="1" ht="19.5" customHeight="1">
      <c r="A482" s="326" t="s">
        <v>997</v>
      </c>
      <c r="B482" s="327" t="s">
        <v>992</v>
      </c>
      <c r="C482" s="162">
        <v>20</v>
      </c>
      <c r="D482" s="326" t="s">
        <v>983</v>
      </c>
      <c r="E482" s="328">
        <v>181590</v>
      </c>
      <c r="F482" s="237">
        <f t="shared" si="60"/>
        <v>3631800</v>
      </c>
      <c r="G482" s="209"/>
      <c r="H482" s="209"/>
      <c r="I482" s="209"/>
      <c r="J482" s="209"/>
      <c r="K482" s="209">
        <f t="shared" si="64"/>
        <v>181590</v>
      </c>
      <c r="L482" s="209">
        <f t="shared" si="64"/>
        <v>3631800</v>
      </c>
      <c r="M482" s="218" t="s">
        <v>1128</v>
      </c>
      <c r="N482" s="297">
        <f t="shared" si="62"/>
        <v>3631800</v>
      </c>
      <c r="O482" s="450">
        <f t="shared" si="63"/>
        <v>1.5E-3</v>
      </c>
      <c r="P482" s="234"/>
      <c r="R482" s="315"/>
      <c r="S482" s="316"/>
      <c r="T482" s="315"/>
      <c r="U482" s="315"/>
      <c r="V482" s="315"/>
    </row>
    <row r="483" spans="1:22" s="256" customFormat="1" ht="19.5" customHeight="1">
      <c r="A483" s="326" t="s">
        <v>998</v>
      </c>
      <c r="B483" s="327"/>
      <c r="C483" s="167">
        <v>1</v>
      </c>
      <c r="D483" s="326" t="s">
        <v>983</v>
      </c>
      <c r="E483" s="328">
        <v>5400</v>
      </c>
      <c r="F483" s="237">
        <f t="shared" si="60"/>
        <v>5400</v>
      </c>
      <c r="G483" s="209"/>
      <c r="H483" s="209"/>
      <c r="I483" s="209"/>
      <c r="J483" s="209"/>
      <c r="K483" s="209">
        <f t="shared" si="64"/>
        <v>5400</v>
      </c>
      <c r="L483" s="209">
        <f t="shared" si="64"/>
        <v>5400</v>
      </c>
      <c r="M483" s="218" t="s">
        <v>1128</v>
      </c>
      <c r="N483" s="297">
        <f t="shared" si="62"/>
        <v>5400</v>
      </c>
      <c r="O483" s="450">
        <f t="shared" si="63"/>
        <v>0</v>
      </c>
      <c r="P483" s="234"/>
      <c r="R483" s="315"/>
      <c r="S483" s="316"/>
      <c r="T483" s="315"/>
      <c r="U483" s="315"/>
      <c r="V483" s="315"/>
    </row>
    <row r="484" spans="1:22" s="256" customFormat="1" ht="19.5" customHeight="1">
      <c r="A484" s="326" t="s">
        <v>1016</v>
      </c>
      <c r="B484" s="327" t="s">
        <v>1017</v>
      </c>
      <c r="C484" s="167">
        <f>+C475</f>
        <v>4</v>
      </c>
      <c r="D484" s="326" t="s">
        <v>1018</v>
      </c>
      <c r="E484" s="328">
        <v>49050</v>
      </c>
      <c r="F484" s="237">
        <f t="shared" si="60"/>
        <v>196200</v>
      </c>
      <c r="G484" s="209"/>
      <c r="H484" s="209"/>
      <c r="I484" s="209"/>
      <c r="J484" s="209"/>
      <c r="K484" s="209">
        <f t="shared" si="64"/>
        <v>49050</v>
      </c>
      <c r="L484" s="209">
        <f t="shared" si="64"/>
        <v>196200</v>
      </c>
      <c r="M484" s="218" t="s">
        <v>1128</v>
      </c>
      <c r="N484" s="297">
        <f t="shared" si="62"/>
        <v>196200</v>
      </c>
      <c r="O484" s="450">
        <f t="shared" si="63"/>
        <v>1E-4</v>
      </c>
      <c r="P484" s="234"/>
      <c r="R484" s="315"/>
      <c r="S484" s="316"/>
      <c r="T484" s="315"/>
      <c r="U484" s="315"/>
      <c r="V484" s="315"/>
    </row>
    <row r="485" spans="1:22" s="256" customFormat="1" ht="19.5" customHeight="1">
      <c r="A485" s="326" t="s">
        <v>1016</v>
      </c>
      <c r="B485" s="327" t="s">
        <v>1019</v>
      </c>
      <c r="C485" s="167">
        <f t="shared" ref="C485:C487" si="65">+C476</f>
        <v>4</v>
      </c>
      <c r="D485" s="326" t="s">
        <v>1020</v>
      </c>
      <c r="E485" s="328">
        <v>32800</v>
      </c>
      <c r="F485" s="237">
        <f t="shared" si="60"/>
        <v>131200</v>
      </c>
      <c r="G485" s="209"/>
      <c r="H485" s="209"/>
      <c r="I485" s="209"/>
      <c r="J485" s="209"/>
      <c r="K485" s="209">
        <f t="shared" si="64"/>
        <v>32800</v>
      </c>
      <c r="L485" s="209">
        <f t="shared" si="64"/>
        <v>131200</v>
      </c>
      <c r="M485" s="218" t="s">
        <v>1128</v>
      </c>
      <c r="N485" s="297">
        <f t="shared" si="62"/>
        <v>131200</v>
      </c>
      <c r="O485" s="450">
        <f t="shared" si="63"/>
        <v>1E-4</v>
      </c>
      <c r="P485" s="234"/>
      <c r="R485" s="315"/>
      <c r="S485" s="316"/>
      <c r="T485" s="315"/>
      <c r="U485" s="315"/>
      <c r="V485" s="315"/>
    </row>
    <row r="486" spans="1:22" s="256" customFormat="1" ht="19.5" customHeight="1">
      <c r="A486" s="326" t="s">
        <v>1016</v>
      </c>
      <c r="B486" s="327" t="s">
        <v>1021</v>
      </c>
      <c r="C486" s="167">
        <f t="shared" si="65"/>
        <v>4</v>
      </c>
      <c r="D486" s="326" t="s">
        <v>1018</v>
      </c>
      <c r="E486" s="328">
        <v>7800</v>
      </c>
      <c r="F486" s="237">
        <f t="shared" si="60"/>
        <v>31200</v>
      </c>
      <c r="G486" s="209"/>
      <c r="H486" s="209"/>
      <c r="I486" s="209"/>
      <c r="J486" s="209"/>
      <c r="K486" s="209">
        <f t="shared" si="64"/>
        <v>7800</v>
      </c>
      <c r="L486" s="209">
        <f t="shared" si="64"/>
        <v>31200</v>
      </c>
      <c r="M486" s="218" t="s">
        <v>1128</v>
      </c>
      <c r="N486" s="297">
        <f t="shared" si="62"/>
        <v>31200</v>
      </c>
      <c r="O486" s="450">
        <f t="shared" si="63"/>
        <v>0</v>
      </c>
      <c r="P486" s="234"/>
      <c r="R486" s="315"/>
      <c r="S486" s="316"/>
      <c r="T486" s="315"/>
      <c r="U486" s="315"/>
      <c r="V486" s="315"/>
    </row>
    <row r="487" spans="1:22" s="256" customFormat="1" ht="19.5" customHeight="1">
      <c r="A487" s="326" t="s">
        <v>1016</v>
      </c>
      <c r="B487" s="327" t="s">
        <v>1022</v>
      </c>
      <c r="C487" s="167">
        <f t="shared" si="65"/>
        <v>20</v>
      </c>
      <c r="D487" s="326" t="s">
        <v>1018</v>
      </c>
      <c r="E487" s="328">
        <v>4200</v>
      </c>
      <c r="F487" s="237">
        <f t="shared" si="60"/>
        <v>84000</v>
      </c>
      <c r="G487" s="209"/>
      <c r="H487" s="209"/>
      <c r="I487" s="209"/>
      <c r="J487" s="209"/>
      <c r="K487" s="209">
        <f t="shared" si="64"/>
        <v>4200</v>
      </c>
      <c r="L487" s="209">
        <f t="shared" si="64"/>
        <v>84000</v>
      </c>
      <c r="M487" s="218" t="s">
        <v>1128</v>
      </c>
      <c r="N487" s="297">
        <f t="shared" si="62"/>
        <v>84000</v>
      </c>
      <c r="O487" s="450">
        <f t="shared" si="63"/>
        <v>0</v>
      </c>
      <c r="P487" s="234"/>
      <c r="R487" s="315"/>
      <c r="S487" s="316"/>
      <c r="T487" s="315"/>
      <c r="U487" s="315"/>
      <c r="V487" s="315"/>
    </row>
    <row r="488" spans="1:22" s="256" customFormat="1" ht="19.5" customHeight="1">
      <c r="A488" s="326" t="s">
        <v>1023</v>
      </c>
      <c r="B488" s="332" t="s">
        <v>1024</v>
      </c>
      <c r="C488" s="167">
        <v>160</v>
      </c>
      <c r="D488" s="326" t="s">
        <v>1025</v>
      </c>
      <c r="E488" s="328">
        <v>5925</v>
      </c>
      <c r="F488" s="237">
        <f t="shared" si="60"/>
        <v>948000</v>
      </c>
      <c r="G488" s="209"/>
      <c r="H488" s="209"/>
      <c r="I488" s="209"/>
      <c r="J488" s="209"/>
      <c r="K488" s="209">
        <f t="shared" si="64"/>
        <v>5925</v>
      </c>
      <c r="L488" s="209">
        <f t="shared" si="64"/>
        <v>948000</v>
      </c>
      <c r="M488" s="218" t="s">
        <v>1128</v>
      </c>
      <c r="N488" s="297">
        <f t="shared" si="62"/>
        <v>948000</v>
      </c>
      <c r="O488" s="450">
        <f t="shared" si="63"/>
        <v>4.0000000000000002E-4</v>
      </c>
      <c r="P488" s="234"/>
      <c r="R488" s="315"/>
      <c r="S488" s="316"/>
      <c r="T488" s="315"/>
      <c r="U488" s="315"/>
      <c r="V488" s="315"/>
    </row>
    <row r="489" spans="1:22" s="256" customFormat="1" ht="19.5" customHeight="1">
      <c r="A489" s="326" t="s">
        <v>1023</v>
      </c>
      <c r="B489" s="332" t="s">
        <v>1026</v>
      </c>
      <c r="C489" s="167">
        <v>144</v>
      </c>
      <c r="D489" s="326" t="s">
        <v>1027</v>
      </c>
      <c r="E489" s="328">
        <v>3368</v>
      </c>
      <c r="F489" s="237">
        <f t="shared" si="60"/>
        <v>484992</v>
      </c>
      <c r="G489" s="209"/>
      <c r="H489" s="209"/>
      <c r="I489" s="209"/>
      <c r="J489" s="209"/>
      <c r="K489" s="209">
        <f t="shared" si="64"/>
        <v>3368</v>
      </c>
      <c r="L489" s="209">
        <f t="shared" si="64"/>
        <v>484992</v>
      </c>
      <c r="M489" s="218" t="s">
        <v>1128</v>
      </c>
      <c r="N489" s="297">
        <f t="shared" si="62"/>
        <v>484992</v>
      </c>
      <c r="O489" s="450">
        <f t="shared" si="63"/>
        <v>2.0000000000000001E-4</v>
      </c>
      <c r="P489" s="234"/>
      <c r="R489" s="315"/>
      <c r="S489" s="316"/>
      <c r="T489" s="315"/>
      <c r="U489" s="315"/>
      <c r="V489" s="315"/>
    </row>
    <row r="490" spans="1:22" s="256" customFormat="1" ht="20.100000000000001" customHeight="1">
      <c r="A490" s="326" t="s">
        <v>1023</v>
      </c>
      <c r="B490" s="327" t="s">
        <v>1028</v>
      </c>
      <c r="C490" s="167">
        <v>48</v>
      </c>
      <c r="D490" s="326" t="s">
        <v>1025</v>
      </c>
      <c r="E490" s="328">
        <v>990</v>
      </c>
      <c r="F490" s="237">
        <f t="shared" si="60"/>
        <v>47520</v>
      </c>
      <c r="G490" s="209"/>
      <c r="H490" s="209"/>
      <c r="I490" s="209"/>
      <c r="J490" s="209"/>
      <c r="K490" s="209">
        <f t="shared" si="64"/>
        <v>990</v>
      </c>
      <c r="L490" s="209">
        <f t="shared" si="64"/>
        <v>47520</v>
      </c>
      <c r="M490" s="218" t="s">
        <v>1128</v>
      </c>
      <c r="N490" s="297">
        <f t="shared" si="62"/>
        <v>47520</v>
      </c>
      <c r="O490" s="450">
        <f t="shared" si="63"/>
        <v>0</v>
      </c>
      <c r="P490" s="234"/>
      <c r="R490" s="315"/>
      <c r="S490" s="316"/>
      <c r="T490" s="315"/>
      <c r="U490" s="315"/>
      <c r="V490" s="315"/>
    </row>
    <row r="491" spans="1:22" s="256" customFormat="1" ht="20.100000000000001" customHeight="1">
      <c r="A491" s="326" t="s">
        <v>1023</v>
      </c>
      <c r="B491" s="327" t="s">
        <v>1028</v>
      </c>
      <c r="C491" s="167">
        <v>80</v>
      </c>
      <c r="D491" s="326" t="s">
        <v>1027</v>
      </c>
      <c r="E491" s="328">
        <v>990</v>
      </c>
      <c r="F491" s="237">
        <f t="shared" si="60"/>
        <v>79200</v>
      </c>
      <c r="G491" s="209"/>
      <c r="H491" s="209"/>
      <c r="I491" s="209"/>
      <c r="J491" s="209"/>
      <c r="K491" s="209">
        <f>+E491+G491+I491</f>
        <v>990</v>
      </c>
      <c r="L491" s="209">
        <f>+F491+H491+J491</f>
        <v>79200</v>
      </c>
      <c r="M491" s="218" t="s">
        <v>1128</v>
      </c>
      <c r="N491" s="297">
        <f t="shared" si="62"/>
        <v>79200</v>
      </c>
      <c r="O491" s="450">
        <f t="shared" si="63"/>
        <v>0</v>
      </c>
      <c r="P491" s="234"/>
      <c r="R491" s="315"/>
      <c r="S491" s="316"/>
      <c r="T491" s="315"/>
      <c r="U491" s="315"/>
      <c r="V491" s="315"/>
    </row>
    <row r="492" spans="1:22" s="256" customFormat="1" ht="20.100000000000001" customHeight="1">
      <c r="A492" s="280" t="s">
        <v>1029</v>
      </c>
      <c r="B492" s="278"/>
      <c r="C492" s="260"/>
      <c r="D492" s="280"/>
      <c r="E492" s="296"/>
      <c r="F492" s="296">
        <f>SUM(F471:F491)</f>
        <v>17803144</v>
      </c>
      <c r="G492" s="296"/>
      <c r="H492" s="296"/>
      <c r="I492" s="296"/>
      <c r="J492" s="296"/>
      <c r="K492" s="296"/>
      <c r="L492" s="296">
        <f>SUM(L471:L491)</f>
        <v>17803144</v>
      </c>
      <c r="M492" s="218"/>
      <c r="N492" s="218"/>
      <c r="O492" s="451"/>
      <c r="P492" s="218"/>
      <c r="R492" s="315"/>
      <c r="S492" s="316"/>
      <c r="T492" s="315"/>
      <c r="U492" s="315"/>
      <c r="V492" s="315"/>
    </row>
    <row r="493" spans="1:22" ht="20.100000000000001" customHeight="1">
      <c r="A493" s="292" t="s">
        <v>1030</v>
      </c>
      <c r="B493" s="213"/>
      <c r="C493" s="258"/>
      <c r="D493" s="215"/>
      <c r="E493" s="217"/>
      <c r="F493" s="217"/>
      <c r="G493" s="217"/>
      <c r="H493" s="217"/>
      <c r="I493" s="217"/>
      <c r="J493" s="217"/>
      <c r="K493" s="217"/>
      <c r="L493" s="217"/>
      <c r="M493" s="238"/>
      <c r="N493" s="238"/>
      <c r="O493" s="452"/>
      <c r="P493" s="238"/>
      <c r="R493" s="311"/>
      <c r="S493" s="312"/>
      <c r="T493" s="311"/>
      <c r="U493" s="311"/>
      <c r="V493" s="311"/>
    </row>
    <row r="494" spans="1:22" ht="20.100000000000001" customHeight="1">
      <c r="A494" s="215" t="s">
        <v>1031</v>
      </c>
      <c r="B494" s="213" t="s">
        <v>1032</v>
      </c>
      <c r="C494" s="258">
        <v>1180</v>
      </c>
      <c r="D494" s="215" t="s">
        <v>1033</v>
      </c>
      <c r="E494" s="217">
        <v>1284</v>
      </c>
      <c r="F494" s="237">
        <f t="shared" ref="F494:F500" si="66">INT(E494*C494)</f>
        <v>1515120</v>
      </c>
      <c r="G494" s="217"/>
      <c r="H494" s="217"/>
      <c r="I494" s="217"/>
      <c r="J494" s="217"/>
      <c r="K494" s="217">
        <f t="shared" ref="K494:L506" si="67">+E494+G494+I494</f>
        <v>1284</v>
      </c>
      <c r="L494" s="217">
        <f t="shared" si="67"/>
        <v>1515120</v>
      </c>
      <c r="M494" s="218" t="s">
        <v>1128</v>
      </c>
      <c r="N494" s="297">
        <f t="shared" ref="N494:N500" si="68">INT(L494*1)</f>
        <v>1515120</v>
      </c>
      <c r="O494" s="450">
        <f t="shared" ref="O494:O500" si="69">ROUND(N494/$N$546,4)</f>
        <v>5.9999999999999995E-4</v>
      </c>
      <c r="P494" s="238"/>
      <c r="R494" s="311"/>
      <c r="S494" s="312"/>
      <c r="T494" s="311"/>
      <c r="U494" s="311"/>
      <c r="V494" s="311"/>
    </row>
    <row r="495" spans="1:22" ht="20.100000000000001" customHeight="1">
      <c r="A495" s="215" t="s">
        <v>1034</v>
      </c>
      <c r="B495" s="213" t="s">
        <v>1035</v>
      </c>
      <c r="C495" s="258">
        <v>558</v>
      </c>
      <c r="D495" s="215" t="s">
        <v>1033</v>
      </c>
      <c r="E495" s="217">
        <v>880</v>
      </c>
      <c r="F495" s="237">
        <f t="shared" si="66"/>
        <v>491040</v>
      </c>
      <c r="G495" s="217"/>
      <c r="H495" s="217"/>
      <c r="I495" s="217"/>
      <c r="J495" s="217"/>
      <c r="K495" s="217">
        <f t="shared" si="67"/>
        <v>880</v>
      </c>
      <c r="L495" s="217">
        <f t="shared" si="67"/>
        <v>491040</v>
      </c>
      <c r="M495" s="218" t="s">
        <v>1128</v>
      </c>
      <c r="N495" s="297">
        <f t="shared" si="68"/>
        <v>491040</v>
      </c>
      <c r="O495" s="450">
        <f t="shared" si="69"/>
        <v>2.0000000000000001E-4</v>
      </c>
      <c r="P495" s="238"/>
      <c r="R495" s="311"/>
      <c r="S495" s="312"/>
      <c r="T495" s="311"/>
      <c r="U495" s="311"/>
      <c r="V495" s="311"/>
    </row>
    <row r="496" spans="1:22" ht="20.100000000000001" customHeight="1">
      <c r="A496" s="215" t="s">
        <v>1036</v>
      </c>
      <c r="B496" s="213" t="s">
        <v>1032</v>
      </c>
      <c r="C496" s="333">
        <v>1575.5</v>
      </c>
      <c r="D496" s="215" t="s">
        <v>1033</v>
      </c>
      <c r="E496" s="217">
        <v>875</v>
      </c>
      <c r="F496" s="237">
        <f t="shared" si="66"/>
        <v>1378562</v>
      </c>
      <c r="G496" s="217"/>
      <c r="H496" s="217"/>
      <c r="I496" s="217"/>
      <c r="J496" s="217"/>
      <c r="K496" s="217">
        <f t="shared" si="67"/>
        <v>875</v>
      </c>
      <c r="L496" s="217">
        <f t="shared" si="67"/>
        <v>1378562</v>
      </c>
      <c r="M496" s="218" t="s">
        <v>1128</v>
      </c>
      <c r="N496" s="297">
        <f t="shared" si="68"/>
        <v>1378562</v>
      </c>
      <c r="O496" s="450">
        <f t="shared" si="69"/>
        <v>5.9999999999999995E-4</v>
      </c>
      <c r="P496" s="238"/>
      <c r="R496" s="311"/>
      <c r="S496" s="312"/>
      <c r="T496" s="311"/>
      <c r="U496" s="311"/>
      <c r="V496" s="311"/>
    </row>
    <row r="497" spans="1:22" ht="20.100000000000001" customHeight="1">
      <c r="A497" s="215" t="s">
        <v>1037</v>
      </c>
      <c r="B497" s="213" t="s">
        <v>1038</v>
      </c>
      <c r="C497" s="258">
        <v>5</v>
      </c>
      <c r="D497" s="215" t="s">
        <v>1039</v>
      </c>
      <c r="E497" s="217">
        <v>26091</v>
      </c>
      <c r="F497" s="237">
        <f t="shared" si="66"/>
        <v>130455</v>
      </c>
      <c r="G497" s="217"/>
      <c r="H497" s="217"/>
      <c r="I497" s="217"/>
      <c r="J497" s="217"/>
      <c r="K497" s="217">
        <f t="shared" si="67"/>
        <v>26091</v>
      </c>
      <c r="L497" s="217">
        <f t="shared" si="67"/>
        <v>130455</v>
      </c>
      <c r="M497" s="218" t="s">
        <v>1128</v>
      </c>
      <c r="N497" s="297">
        <f t="shared" si="68"/>
        <v>130455</v>
      </c>
      <c r="O497" s="450">
        <f t="shared" si="69"/>
        <v>1E-4</v>
      </c>
      <c r="P497" s="238"/>
      <c r="R497" s="311"/>
      <c r="S497" s="312"/>
      <c r="T497" s="311"/>
      <c r="U497" s="311"/>
      <c r="V497" s="311"/>
    </row>
    <row r="498" spans="1:22" ht="20.100000000000001" customHeight="1">
      <c r="A498" s="215" t="s">
        <v>990</v>
      </c>
      <c r="B498" s="213" t="s">
        <v>992</v>
      </c>
      <c r="C498" s="258">
        <v>10</v>
      </c>
      <c r="D498" s="215" t="s">
        <v>881</v>
      </c>
      <c r="E498" s="217">
        <v>11500</v>
      </c>
      <c r="F498" s="237">
        <f t="shared" si="66"/>
        <v>115000</v>
      </c>
      <c r="G498" s="217"/>
      <c r="H498" s="217"/>
      <c r="I498" s="217"/>
      <c r="J498" s="217"/>
      <c r="K498" s="217">
        <f t="shared" si="67"/>
        <v>11500</v>
      </c>
      <c r="L498" s="217">
        <f t="shared" si="67"/>
        <v>115000</v>
      </c>
      <c r="M498" s="218" t="s">
        <v>1128</v>
      </c>
      <c r="N498" s="297">
        <f t="shared" si="68"/>
        <v>115000</v>
      </c>
      <c r="O498" s="450">
        <f t="shared" si="69"/>
        <v>0</v>
      </c>
      <c r="P498" s="238"/>
      <c r="R498" s="311"/>
      <c r="S498" s="312"/>
      <c r="T498" s="311"/>
      <c r="U498" s="311"/>
      <c r="V498" s="311"/>
    </row>
    <row r="499" spans="1:22" ht="20.100000000000001" customHeight="1">
      <c r="A499" s="215" t="s">
        <v>993</v>
      </c>
      <c r="B499" s="213" t="s">
        <v>922</v>
      </c>
      <c r="C499" s="258">
        <v>4</v>
      </c>
      <c r="D499" s="215" t="s">
        <v>983</v>
      </c>
      <c r="E499" s="217">
        <v>50000</v>
      </c>
      <c r="F499" s="237">
        <f t="shared" si="66"/>
        <v>200000</v>
      </c>
      <c r="G499" s="217"/>
      <c r="H499" s="217"/>
      <c r="I499" s="217"/>
      <c r="J499" s="217"/>
      <c r="K499" s="217">
        <f t="shared" si="67"/>
        <v>50000</v>
      </c>
      <c r="L499" s="217">
        <f t="shared" si="67"/>
        <v>200000</v>
      </c>
      <c r="M499" s="218" t="s">
        <v>1128</v>
      </c>
      <c r="N499" s="297">
        <f t="shared" si="68"/>
        <v>200000</v>
      </c>
      <c r="O499" s="450">
        <f t="shared" si="69"/>
        <v>1E-4</v>
      </c>
      <c r="P499" s="238"/>
      <c r="R499" s="311"/>
      <c r="S499" s="312"/>
      <c r="T499" s="311"/>
      <c r="U499" s="311"/>
      <c r="V499" s="311"/>
    </row>
    <row r="500" spans="1:22" ht="20.100000000000001" customHeight="1">
      <c r="A500" s="215" t="s">
        <v>993</v>
      </c>
      <c r="B500" s="213" t="s">
        <v>992</v>
      </c>
      <c r="C500" s="258">
        <v>6</v>
      </c>
      <c r="D500" s="215" t="s">
        <v>983</v>
      </c>
      <c r="E500" s="217">
        <v>29500</v>
      </c>
      <c r="F500" s="237">
        <f t="shared" si="66"/>
        <v>177000</v>
      </c>
      <c r="G500" s="217"/>
      <c r="H500" s="217"/>
      <c r="I500" s="217"/>
      <c r="J500" s="217"/>
      <c r="K500" s="217">
        <f t="shared" si="67"/>
        <v>29500</v>
      </c>
      <c r="L500" s="217">
        <f t="shared" si="67"/>
        <v>177000</v>
      </c>
      <c r="M500" s="218" t="s">
        <v>1128</v>
      </c>
      <c r="N500" s="297">
        <f t="shared" si="68"/>
        <v>177000</v>
      </c>
      <c r="O500" s="450">
        <f t="shared" si="69"/>
        <v>1E-4</v>
      </c>
      <c r="P500" s="238"/>
      <c r="R500" s="311"/>
      <c r="S500" s="312"/>
      <c r="T500" s="311"/>
      <c r="U500" s="311"/>
      <c r="V500" s="311"/>
    </row>
    <row r="501" spans="1:22" s="256" customFormat="1" ht="20.100000000000001" customHeight="1">
      <c r="A501" s="280" t="s">
        <v>1005</v>
      </c>
      <c r="B501" s="278"/>
      <c r="C501" s="260"/>
      <c r="D501" s="280"/>
      <c r="E501" s="296"/>
      <c r="F501" s="296">
        <f>SUM(F494:F500)</f>
        <v>4007177</v>
      </c>
      <c r="G501" s="296"/>
      <c r="H501" s="296"/>
      <c r="I501" s="296"/>
      <c r="J501" s="296"/>
      <c r="K501" s="296"/>
      <c r="L501" s="296">
        <f>SUM(L494:L500)</f>
        <v>4007177</v>
      </c>
      <c r="M501" s="218"/>
      <c r="N501" s="218"/>
      <c r="O501" s="451"/>
      <c r="P501" s="218"/>
      <c r="R501" s="315"/>
      <c r="S501" s="316"/>
      <c r="T501" s="315"/>
      <c r="U501" s="315"/>
      <c r="V501" s="315"/>
    </row>
    <row r="502" spans="1:22" ht="20.100000000000001" customHeight="1">
      <c r="A502" s="292" t="s">
        <v>1040</v>
      </c>
      <c r="B502" s="213"/>
      <c r="C502" s="258"/>
      <c r="D502" s="215"/>
      <c r="E502" s="217"/>
      <c r="F502" s="217"/>
      <c r="G502" s="217"/>
      <c r="H502" s="217"/>
      <c r="I502" s="217"/>
      <c r="J502" s="217"/>
      <c r="K502" s="217"/>
      <c r="L502" s="217"/>
      <c r="M502" s="238"/>
      <c r="N502" s="238"/>
      <c r="O502" s="452"/>
      <c r="P502" s="238"/>
      <c r="R502" s="311"/>
      <c r="S502" s="312"/>
      <c r="T502" s="311"/>
      <c r="U502" s="311"/>
      <c r="V502" s="311"/>
    </row>
    <row r="503" spans="1:22" ht="20.100000000000001" customHeight="1">
      <c r="A503" s="215" t="s">
        <v>1041</v>
      </c>
      <c r="B503" s="213" t="s">
        <v>904</v>
      </c>
      <c r="C503" s="167">
        <v>2</v>
      </c>
      <c r="D503" s="215" t="s">
        <v>1042</v>
      </c>
      <c r="E503" s="217">
        <v>9990000</v>
      </c>
      <c r="F503" s="237">
        <f t="shared" ref="F503:F506" si="70">INT(E503*C503)</f>
        <v>19980000</v>
      </c>
      <c r="G503" s="217"/>
      <c r="H503" s="217"/>
      <c r="I503" s="217"/>
      <c r="J503" s="217"/>
      <c r="K503" s="217">
        <f t="shared" si="67"/>
        <v>9990000</v>
      </c>
      <c r="L503" s="217">
        <f t="shared" si="67"/>
        <v>19980000</v>
      </c>
      <c r="M503" s="218" t="s">
        <v>1128</v>
      </c>
      <c r="N503" s="297">
        <f t="shared" ref="N503:N506" si="71">INT(L503*1)</f>
        <v>19980000</v>
      </c>
      <c r="O503" s="450">
        <f t="shared" ref="O503:O506" si="72">ROUND(N503/$N$546,4)</f>
        <v>8.0000000000000002E-3</v>
      </c>
      <c r="P503" s="238"/>
      <c r="R503" s="311" t="s">
        <v>1043</v>
      </c>
      <c r="S503" s="312"/>
      <c r="T503" s="311"/>
      <c r="U503" s="311"/>
      <c r="V503" s="311"/>
    </row>
    <row r="504" spans="1:22" ht="20.100000000000001" customHeight="1">
      <c r="A504" s="215" t="s">
        <v>1041</v>
      </c>
      <c r="B504" s="213" t="s">
        <v>910</v>
      </c>
      <c r="C504" s="167">
        <v>2</v>
      </c>
      <c r="D504" s="215" t="s">
        <v>1042</v>
      </c>
      <c r="E504" s="217">
        <v>5000000</v>
      </c>
      <c r="F504" s="237">
        <f t="shared" si="70"/>
        <v>10000000</v>
      </c>
      <c r="G504" s="217"/>
      <c r="H504" s="217"/>
      <c r="I504" s="217"/>
      <c r="J504" s="217"/>
      <c r="K504" s="217">
        <f t="shared" si="67"/>
        <v>5000000</v>
      </c>
      <c r="L504" s="217">
        <f t="shared" si="67"/>
        <v>10000000</v>
      </c>
      <c r="M504" s="218" t="s">
        <v>1128</v>
      </c>
      <c r="N504" s="297">
        <f t="shared" si="71"/>
        <v>10000000</v>
      </c>
      <c r="O504" s="450">
        <f t="shared" si="72"/>
        <v>4.0000000000000001E-3</v>
      </c>
      <c r="P504" s="238"/>
      <c r="R504" s="311"/>
      <c r="S504" s="312"/>
      <c r="T504" s="311"/>
      <c r="U504" s="311"/>
      <c r="V504" s="311"/>
    </row>
    <row r="505" spans="1:22" s="334" customFormat="1" ht="20.100000000000001" customHeight="1">
      <c r="A505" s="321" t="s">
        <v>1041</v>
      </c>
      <c r="B505" s="320" t="s">
        <v>912</v>
      </c>
      <c r="C505" s="167">
        <v>2</v>
      </c>
      <c r="D505" s="215" t="s">
        <v>1042</v>
      </c>
      <c r="E505" s="322">
        <v>4700000</v>
      </c>
      <c r="F505" s="237">
        <f t="shared" si="70"/>
        <v>9400000</v>
      </c>
      <c r="G505" s="322"/>
      <c r="H505" s="322"/>
      <c r="I505" s="322"/>
      <c r="J505" s="322"/>
      <c r="K505" s="322">
        <f t="shared" si="67"/>
        <v>4700000</v>
      </c>
      <c r="L505" s="322">
        <f t="shared" si="67"/>
        <v>9400000</v>
      </c>
      <c r="M505" s="218" t="s">
        <v>1128</v>
      </c>
      <c r="N505" s="297">
        <f t="shared" si="71"/>
        <v>9400000</v>
      </c>
      <c r="O505" s="450">
        <f t="shared" si="72"/>
        <v>3.8E-3</v>
      </c>
      <c r="P505" s="323"/>
      <c r="R505" s="335"/>
      <c r="S505" s="336"/>
      <c r="T505" s="335"/>
      <c r="U505" s="335"/>
      <c r="V505" s="335"/>
    </row>
    <row r="506" spans="1:22" s="334" customFormat="1" ht="20.100000000000001" customHeight="1">
      <c r="A506" s="321" t="s">
        <v>1041</v>
      </c>
      <c r="B506" s="320" t="s">
        <v>917</v>
      </c>
      <c r="C506" s="167">
        <v>2</v>
      </c>
      <c r="D506" s="215" t="s">
        <v>1042</v>
      </c>
      <c r="E506" s="322">
        <v>4350000</v>
      </c>
      <c r="F506" s="237">
        <f t="shared" si="70"/>
        <v>8700000</v>
      </c>
      <c r="G506" s="322"/>
      <c r="H506" s="322"/>
      <c r="I506" s="322"/>
      <c r="J506" s="322"/>
      <c r="K506" s="322">
        <f t="shared" si="67"/>
        <v>4350000</v>
      </c>
      <c r="L506" s="322">
        <f t="shared" si="67"/>
        <v>8700000</v>
      </c>
      <c r="M506" s="218" t="s">
        <v>1128</v>
      </c>
      <c r="N506" s="297">
        <f t="shared" si="71"/>
        <v>8700000</v>
      </c>
      <c r="O506" s="450">
        <f t="shared" si="72"/>
        <v>3.5000000000000001E-3</v>
      </c>
      <c r="P506" s="323"/>
      <c r="R506" s="335"/>
      <c r="S506" s="336"/>
      <c r="T506" s="335"/>
      <c r="U506" s="335"/>
      <c r="V506" s="335"/>
    </row>
    <row r="507" spans="1:22" s="256" customFormat="1" ht="20.100000000000001" customHeight="1">
      <c r="A507" s="280" t="s">
        <v>1005</v>
      </c>
      <c r="B507" s="278"/>
      <c r="C507" s="260"/>
      <c r="D507" s="280"/>
      <c r="E507" s="296"/>
      <c r="F507" s="296">
        <f>F503+F504+F505+F506</f>
        <v>48080000</v>
      </c>
      <c r="G507" s="296"/>
      <c r="H507" s="296"/>
      <c r="I507" s="296"/>
      <c r="J507" s="296"/>
      <c r="K507" s="296"/>
      <c r="L507" s="296">
        <f>F507</f>
        <v>48080000</v>
      </c>
      <c r="M507" s="218"/>
      <c r="N507" s="218"/>
      <c r="O507" s="451"/>
      <c r="P507" s="218"/>
      <c r="R507" s="315"/>
      <c r="S507" s="316"/>
      <c r="T507" s="315"/>
      <c r="U507" s="315"/>
      <c r="V507" s="315"/>
    </row>
    <row r="508" spans="1:22" s="290" customFormat="1" ht="20.100000000000001" customHeight="1">
      <c r="A508" s="280" t="s">
        <v>1044</v>
      </c>
      <c r="B508" s="278"/>
      <c r="C508" s="260"/>
      <c r="D508" s="280"/>
      <c r="E508" s="296"/>
      <c r="F508" s="296">
        <f>+F423+F446+F501+F507+F469+F492</f>
        <v>184926937</v>
      </c>
      <c r="G508" s="296"/>
      <c r="H508" s="296"/>
      <c r="I508" s="296"/>
      <c r="J508" s="296"/>
      <c r="K508" s="296"/>
      <c r="L508" s="296">
        <f>+L423+L446+L501+L507+L469+L492</f>
        <v>184926937</v>
      </c>
      <c r="M508" s="254"/>
      <c r="N508" s="254"/>
      <c r="O508" s="458"/>
      <c r="P508" s="254"/>
      <c r="R508" s="337"/>
      <c r="S508" s="338"/>
      <c r="T508" s="337"/>
      <c r="U508" s="337"/>
      <c r="V508" s="337"/>
    </row>
    <row r="509" spans="1:22" ht="20.100000000000001" customHeight="1">
      <c r="A509" s="215"/>
      <c r="B509" s="213"/>
      <c r="C509" s="258"/>
      <c r="D509" s="215"/>
      <c r="E509" s="236"/>
      <c r="F509" s="236"/>
      <c r="G509" s="236"/>
      <c r="H509" s="236"/>
      <c r="I509" s="236"/>
      <c r="J509" s="236"/>
      <c r="K509" s="236"/>
      <c r="L509" s="236"/>
      <c r="M509" s="238"/>
      <c r="N509" s="238"/>
      <c r="O509" s="452"/>
      <c r="P509" s="238"/>
      <c r="R509" s="311"/>
      <c r="S509" s="312"/>
      <c r="T509" s="311"/>
      <c r="U509" s="311"/>
      <c r="V509" s="311"/>
    </row>
    <row r="510" spans="1:22" ht="20.100000000000001" customHeight="1">
      <c r="A510" s="292" t="s">
        <v>1045</v>
      </c>
      <c r="B510" s="213"/>
      <c r="C510" s="258"/>
      <c r="D510" s="215"/>
      <c r="E510" s="236"/>
      <c r="F510" s="236"/>
      <c r="G510" s="236"/>
      <c r="H510" s="236"/>
      <c r="I510" s="236"/>
      <c r="J510" s="236"/>
      <c r="K510" s="236"/>
      <c r="L510" s="236"/>
      <c r="M510" s="238"/>
      <c r="N510" s="238"/>
      <c r="O510" s="452"/>
      <c r="P510" s="238"/>
      <c r="R510" s="311"/>
      <c r="S510" s="312"/>
      <c r="T510" s="311"/>
      <c r="U510" s="311"/>
      <c r="V510" s="311"/>
    </row>
    <row r="511" spans="1:22" ht="20.100000000000001" customHeight="1">
      <c r="A511" s="292" t="s">
        <v>1046</v>
      </c>
      <c r="B511" s="213"/>
      <c r="C511" s="223"/>
      <c r="D511" s="215"/>
      <c r="E511" s="236"/>
      <c r="F511" s="236"/>
      <c r="G511" s="236"/>
      <c r="H511" s="236"/>
      <c r="I511" s="236"/>
      <c r="J511" s="236"/>
      <c r="K511" s="236"/>
      <c r="L511" s="236"/>
      <c r="M511" s="238"/>
      <c r="N511" s="238"/>
      <c r="O511" s="452"/>
      <c r="P511" s="238"/>
      <c r="R511" s="311"/>
      <c r="S511" s="312"/>
      <c r="T511" s="440"/>
      <c r="U511" s="440"/>
      <c r="V511" s="311"/>
    </row>
    <row r="512" spans="1:22" ht="20.100000000000001" customHeight="1">
      <c r="A512" s="339" t="s">
        <v>1047</v>
      </c>
      <c r="B512" s="213" t="s">
        <v>904</v>
      </c>
      <c r="C512" s="258">
        <v>1</v>
      </c>
      <c r="D512" s="215" t="s">
        <v>1048</v>
      </c>
      <c r="E512" s="237">
        <v>737724</v>
      </c>
      <c r="F512" s="237">
        <f t="shared" ref="F512:F515" si="73">INT(E512*C512)</f>
        <v>737724</v>
      </c>
      <c r="G512" s="237">
        <v>32865872</v>
      </c>
      <c r="H512" s="237">
        <f>INT(G512*C512)</f>
        <v>32865872</v>
      </c>
      <c r="I512" s="237">
        <v>985976</v>
      </c>
      <c r="J512" s="237">
        <f>INT(I512*C512)</f>
        <v>985976</v>
      </c>
      <c r="K512" s="237">
        <f t="shared" ref="K512:L525" si="74">+E512+G512+I512</f>
        <v>34589572</v>
      </c>
      <c r="L512" s="237">
        <f t="shared" si="74"/>
        <v>34589572</v>
      </c>
      <c r="M512" s="218" t="s">
        <v>1128</v>
      </c>
      <c r="N512" s="297">
        <f t="shared" ref="N512:N515" si="75">INT(L512*1)</f>
        <v>34589572</v>
      </c>
      <c r="O512" s="450">
        <f t="shared" ref="O512:O515" si="76">ROUND(N512/$N$546,4)</f>
        <v>1.38E-2</v>
      </c>
      <c r="P512" s="238"/>
      <c r="R512" s="311"/>
      <c r="S512" s="312"/>
      <c r="T512" s="440"/>
      <c r="U512" s="440"/>
      <c r="V512" s="311"/>
    </row>
    <row r="513" spans="1:22" ht="20.100000000000001" customHeight="1">
      <c r="A513" s="215" t="s">
        <v>1047</v>
      </c>
      <c r="B513" s="213" t="s">
        <v>910</v>
      </c>
      <c r="C513" s="258">
        <v>1</v>
      </c>
      <c r="D513" s="215" t="s">
        <v>1048</v>
      </c>
      <c r="E513" s="237">
        <v>457112</v>
      </c>
      <c r="F513" s="237">
        <f t="shared" si="73"/>
        <v>457112</v>
      </c>
      <c r="G513" s="237">
        <v>20686990</v>
      </c>
      <c r="H513" s="237">
        <f t="shared" ref="H513:H515" si="77">INT(G513*C513)</f>
        <v>20686990</v>
      </c>
      <c r="I513" s="237">
        <v>620609</v>
      </c>
      <c r="J513" s="237">
        <f t="shared" ref="J513:J515" si="78">INT(I513*C513)</f>
        <v>620609</v>
      </c>
      <c r="K513" s="237">
        <f t="shared" si="74"/>
        <v>21764711</v>
      </c>
      <c r="L513" s="237">
        <f t="shared" si="74"/>
        <v>21764711</v>
      </c>
      <c r="M513" s="218" t="s">
        <v>1128</v>
      </c>
      <c r="N513" s="297">
        <f t="shared" si="75"/>
        <v>21764711</v>
      </c>
      <c r="O513" s="450">
        <f t="shared" si="76"/>
        <v>8.6999999999999994E-3</v>
      </c>
      <c r="P513" s="238"/>
      <c r="R513" s="311"/>
      <c r="S513" s="311"/>
      <c r="T513" s="440"/>
      <c r="U513" s="440"/>
      <c r="V513" s="311"/>
    </row>
    <row r="514" spans="1:22" s="220" customFormat="1" ht="20.100000000000001" customHeight="1">
      <c r="A514" s="321" t="s">
        <v>1047</v>
      </c>
      <c r="B514" s="320" t="s">
        <v>912</v>
      </c>
      <c r="C514" s="258">
        <v>1</v>
      </c>
      <c r="D514" s="321" t="s">
        <v>1048</v>
      </c>
      <c r="E514" s="340">
        <v>445076</v>
      </c>
      <c r="F514" s="237">
        <f t="shared" si="73"/>
        <v>445076</v>
      </c>
      <c r="G514" s="340">
        <v>16435826</v>
      </c>
      <c r="H514" s="237">
        <f t="shared" si="77"/>
        <v>16435826</v>
      </c>
      <c r="I514" s="340">
        <v>493074</v>
      </c>
      <c r="J514" s="237">
        <f t="shared" si="78"/>
        <v>493074</v>
      </c>
      <c r="K514" s="340">
        <f t="shared" si="74"/>
        <v>17373976</v>
      </c>
      <c r="L514" s="340">
        <f t="shared" si="74"/>
        <v>17373976</v>
      </c>
      <c r="M514" s="218" t="s">
        <v>1128</v>
      </c>
      <c r="N514" s="297">
        <f t="shared" si="75"/>
        <v>17373976</v>
      </c>
      <c r="O514" s="450">
        <f t="shared" si="76"/>
        <v>6.8999999999999999E-3</v>
      </c>
      <c r="P514" s="323"/>
      <c r="R514" s="341"/>
      <c r="S514" s="341"/>
      <c r="T514" s="341"/>
      <c r="U514" s="341"/>
      <c r="V514" s="341"/>
    </row>
    <row r="515" spans="1:22" s="220" customFormat="1" ht="20.100000000000001" customHeight="1">
      <c r="A515" s="321" t="s">
        <v>1047</v>
      </c>
      <c r="B515" s="320" t="s">
        <v>917</v>
      </c>
      <c r="C515" s="258">
        <v>1</v>
      </c>
      <c r="D515" s="321" t="s">
        <v>1048</v>
      </c>
      <c r="E515" s="340">
        <v>439444</v>
      </c>
      <c r="F515" s="237">
        <f t="shared" si="73"/>
        <v>439444</v>
      </c>
      <c r="G515" s="340">
        <v>14446739</v>
      </c>
      <c r="H515" s="237">
        <f t="shared" si="77"/>
        <v>14446739</v>
      </c>
      <c r="I515" s="340">
        <v>433402</v>
      </c>
      <c r="J515" s="237">
        <f t="shared" si="78"/>
        <v>433402</v>
      </c>
      <c r="K515" s="340">
        <f t="shared" si="74"/>
        <v>15319585</v>
      </c>
      <c r="L515" s="340">
        <f t="shared" si="74"/>
        <v>15319585</v>
      </c>
      <c r="M515" s="218" t="s">
        <v>1128</v>
      </c>
      <c r="N515" s="297">
        <f t="shared" si="75"/>
        <v>15319585</v>
      </c>
      <c r="O515" s="450">
        <f t="shared" si="76"/>
        <v>6.1000000000000004E-3</v>
      </c>
      <c r="P515" s="323"/>
      <c r="R515" s="341"/>
      <c r="S515" s="341"/>
      <c r="T515" s="341"/>
      <c r="U515" s="341"/>
      <c r="V515" s="341"/>
    </row>
    <row r="516" spans="1:22" s="256" customFormat="1" ht="20.100000000000001" customHeight="1">
      <c r="A516" s="280" t="s">
        <v>1005</v>
      </c>
      <c r="B516" s="278"/>
      <c r="C516" s="260"/>
      <c r="D516" s="280"/>
      <c r="E516" s="281"/>
      <c r="F516" s="281">
        <f>+F512+F513+F514+F515</f>
        <v>2079356</v>
      </c>
      <c r="G516" s="281"/>
      <c r="H516" s="281">
        <f>+H512+H513+H514+H515</f>
        <v>84435427</v>
      </c>
      <c r="I516" s="281"/>
      <c r="J516" s="281">
        <f>+J512+J513+J514+J515</f>
        <v>2533061</v>
      </c>
      <c r="K516" s="281"/>
      <c r="L516" s="281">
        <f>+F516+H516+J516</f>
        <v>89047844</v>
      </c>
      <c r="M516" s="218"/>
      <c r="N516" s="218"/>
      <c r="O516" s="451"/>
      <c r="P516" s="218"/>
      <c r="R516" s="311"/>
      <c r="S516" s="311"/>
      <c r="T516" s="440"/>
      <c r="U516" s="440"/>
      <c r="V516" s="311"/>
    </row>
    <row r="517" spans="1:22" ht="20.100000000000001" customHeight="1">
      <c r="A517" s="292" t="s">
        <v>1049</v>
      </c>
      <c r="B517" s="213"/>
      <c r="C517" s="258"/>
      <c r="D517" s="215"/>
      <c r="E517" s="237"/>
      <c r="F517" s="237"/>
      <c r="G517" s="237"/>
      <c r="H517" s="237"/>
      <c r="I517" s="237"/>
      <c r="J517" s="237"/>
      <c r="K517" s="237"/>
      <c r="L517" s="237"/>
      <c r="M517" s="238"/>
      <c r="N517" s="238"/>
      <c r="O517" s="452"/>
      <c r="P517" s="238"/>
      <c r="R517" s="311"/>
      <c r="S517" s="311"/>
      <c r="T517" s="440"/>
      <c r="U517" s="440"/>
      <c r="V517" s="311"/>
    </row>
    <row r="518" spans="1:22" ht="20.100000000000001" customHeight="1">
      <c r="A518" s="215" t="s">
        <v>1050</v>
      </c>
      <c r="B518" s="213" t="s">
        <v>904</v>
      </c>
      <c r="C518" s="258">
        <v>13</v>
      </c>
      <c r="D518" s="215" t="s">
        <v>1048</v>
      </c>
      <c r="E518" s="237"/>
      <c r="F518" s="237"/>
      <c r="G518" s="237">
        <v>6829912</v>
      </c>
      <c r="H518" s="237">
        <f t="shared" ref="H518:H521" si="79">INT(G518*C518)</f>
        <v>88788856</v>
      </c>
      <c r="I518" s="237">
        <v>204897</v>
      </c>
      <c r="J518" s="237">
        <f t="shared" ref="J518:J521" si="80">INT(I518*C518)</f>
        <v>2663661</v>
      </c>
      <c r="K518" s="237">
        <f t="shared" si="74"/>
        <v>7034809</v>
      </c>
      <c r="L518" s="237">
        <f t="shared" si="74"/>
        <v>91452517</v>
      </c>
      <c r="M518" s="218" t="s">
        <v>1128</v>
      </c>
      <c r="N518" s="297">
        <f t="shared" ref="N518:N521" si="81">INT(L518*1)</f>
        <v>91452517</v>
      </c>
      <c r="O518" s="450">
        <f t="shared" ref="O518:O521" si="82">ROUND(N518/$N$546,4)</f>
        <v>3.6600000000000001E-2</v>
      </c>
      <c r="P518" s="238"/>
      <c r="R518" s="311"/>
      <c r="S518" s="311"/>
      <c r="T518" s="440"/>
      <c r="U518" s="440"/>
      <c r="V518" s="311"/>
    </row>
    <row r="519" spans="1:22" ht="20.100000000000001" customHeight="1">
      <c r="A519" s="215" t="s">
        <v>1050</v>
      </c>
      <c r="B519" s="213" t="s">
        <v>910</v>
      </c>
      <c r="C519" s="258">
        <v>13</v>
      </c>
      <c r="D519" s="215" t="s">
        <v>1048</v>
      </c>
      <c r="E519" s="237"/>
      <c r="F519" s="237"/>
      <c r="G519" s="237">
        <v>4231983</v>
      </c>
      <c r="H519" s="237">
        <f t="shared" si="79"/>
        <v>55015779</v>
      </c>
      <c r="I519" s="237">
        <v>126959</v>
      </c>
      <c r="J519" s="237">
        <f t="shared" si="80"/>
        <v>1650467</v>
      </c>
      <c r="K519" s="237">
        <f t="shared" si="74"/>
        <v>4358942</v>
      </c>
      <c r="L519" s="237">
        <f t="shared" si="74"/>
        <v>56666246</v>
      </c>
      <c r="M519" s="218" t="s">
        <v>1128</v>
      </c>
      <c r="N519" s="297">
        <f t="shared" si="81"/>
        <v>56666246</v>
      </c>
      <c r="O519" s="450">
        <f t="shared" si="82"/>
        <v>2.2700000000000001E-2</v>
      </c>
      <c r="P519" s="238"/>
      <c r="R519" s="311"/>
      <c r="S519" s="311"/>
      <c r="T519" s="440"/>
      <c r="U519" s="440"/>
      <c r="V519" s="311"/>
    </row>
    <row r="520" spans="1:22" s="220" customFormat="1" ht="20.100000000000001" customHeight="1">
      <c r="A520" s="321" t="s">
        <v>1050</v>
      </c>
      <c r="B520" s="320" t="s">
        <v>912</v>
      </c>
      <c r="C520" s="258">
        <v>13</v>
      </c>
      <c r="D520" s="321" t="s">
        <v>1048</v>
      </c>
      <c r="E520" s="340"/>
      <c r="F520" s="340"/>
      <c r="G520" s="340">
        <v>3362313</v>
      </c>
      <c r="H520" s="237">
        <f t="shared" si="79"/>
        <v>43710069</v>
      </c>
      <c r="I520" s="340">
        <v>100869</v>
      </c>
      <c r="J520" s="237">
        <f t="shared" si="80"/>
        <v>1311297</v>
      </c>
      <c r="K520" s="340">
        <f>+E520+G520+I520</f>
        <v>3463182</v>
      </c>
      <c r="L520" s="340">
        <f>+F520+H520+J520</f>
        <v>45021366</v>
      </c>
      <c r="M520" s="218" t="s">
        <v>1128</v>
      </c>
      <c r="N520" s="297">
        <f t="shared" si="81"/>
        <v>45021366</v>
      </c>
      <c r="O520" s="450">
        <f t="shared" si="82"/>
        <v>1.7999999999999999E-2</v>
      </c>
      <c r="P520" s="323"/>
      <c r="R520" s="341"/>
      <c r="S520" s="341"/>
      <c r="T520" s="341"/>
      <c r="U520" s="341"/>
      <c r="V520" s="341"/>
    </row>
    <row r="521" spans="1:22" s="220" customFormat="1" ht="20.100000000000001" customHeight="1">
      <c r="A521" s="321" t="s">
        <v>1050</v>
      </c>
      <c r="B521" s="320" t="s">
        <v>917</v>
      </c>
      <c r="C521" s="258">
        <v>13</v>
      </c>
      <c r="D521" s="321" t="s">
        <v>1048</v>
      </c>
      <c r="E521" s="340"/>
      <c r="F521" s="340"/>
      <c r="G521" s="340">
        <v>2955401</v>
      </c>
      <c r="H521" s="237">
        <f t="shared" si="79"/>
        <v>38420213</v>
      </c>
      <c r="I521" s="340">
        <v>88662</v>
      </c>
      <c r="J521" s="237">
        <f t="shared" si="80"/>
        <v>1152606</v>
      </c>
      <c r="K521" s="340">
        <f>+E521+G521+I521</f>
        <v>3044063</v>
      </c>
      <c r="L521" s="340">
        <f>+F521+H521+J521</f>
        <v>39572819</v>
      </c>
      <c r="M521" s="218" t="s">
        <v>1128</v>
      </c>
      <c r="N521" s="297">
        <f t="shared" si="81"/>
        <v>39572819</v>
      </c>
      <c r="O521" s="450">
        <f t="shared" si="82"/>
        <v>1.5800000000000002E-2</v>
      </c>
      <c r="P521" s="323"/>
      <c r="R521" s="341"/>
      <c r="S521" s="341"/>
      <c r="T521" s="341"/>
      <c r="U521" s="341"/>
      <c r="V521" s="341"/>
    </row>
    <row r="522" spans="1:22" s="256" customFormat="1" ht="20.100000000000001" customHeight="1">
      <c r="A522" s="280" t="s">
        <v>1005</v>
      </c>
      <c r="B522" s="278"/>
      <c r="C522" s="260"/>
      <c r="D522" s="280"/>
      <c r="E522" s="281"/>
      <c r="F522" s="281"/>
      <c r="G522" s="281"/>
      <c r="H522" s="281">
        <f>+H518+H519+H520+H521</f>
        <v>225934917</v>
      </c>
      <c r="I522" s="281"/>
      <c r="J522" s="281">
        <f>+J518+J519+J520+J521</f>
        <v>6778031</v>
      </c>
      <c r="K522" s="281"/>
      <c r="L522" s="281">
        <f>+F522+H522+J522</f>
        <v>232712948</v>
      </c>
      <c r="M522" s="218"/>
      <c r="N522" s="218"/>
      <c r="O522" s="451"/>
      <c r="P522" s="218"/>
      <c r="R522" s="311"/>
      <c r="S522" s="311"/>
      <c r="T522" s="440"/>
      <c r="U522" s="440"/>
      <c r="V522" s="311"/>
    </row>
    <row r="523" spans="1:22" ht="20.100000000000001" customHeight="1">
      <c r="A523" s="292" t="s">
        <v>1051</v>
      </c>
      <c r="B523" s="213"/>
      <c r="C523" s="258"/>
      <c r="D523" s="215"/>
      <c r="E523" s="237"/>
      <c r="F523" s="237"/>
      <c r="G523" s="237"/>
      <c r="H523" s="237"/>
      <c r="I523" s="237"/>
      <c r="J523" s="237"/>
      <c r="K523" s="237"/>
      <c r="L523" s="237"/>
      <c r="M523" s="238"/>
      <c r="N523" s="238"/>
      <c r="O523" s="452"/>
      <c r="P523" s="238"/>
      <c r="R523" s="311"/>
      <c r="S523" s="311"/>
      <c r="T523" s="440"/>
      <c r="U523" s="440"/>
      <c r="V523" s="311"/>
    </row>
    <row r="524" spans="1:22" ht="20.100000000000001" customHeight="1">
      <c r="A524" s="215" t="s">
        <v>1052</v>
      </c>
      <c r="B524" s="213" t="s">
        <v>904</v>
      </c>
      <c r="C524" s="258">
        <v>14</v>
      </c>
      <c r="D524" s="215" t="s">
        <v>1048</v>
      </c>
      <c r="E524" s="237"/>
      <c r="F524" s="237"/>
      <c r="G524" s="237">
        <v>2786485</v>
      </c>
      <c r="H524" s="237">
        <f t="shared" ref="H524:H527" si="83">INT(G524*C524)</f>
        <v>39010790</v>
      </c>
      <c r="I524" s="237">
        <v>83594</v>
      </c>
      <c r="J524" s="237">
        <f t="shared" ref="J524:J527" si="84">INT(I524*C524)</f>
        <v>1170316</v>
      </c>
      <c r="K524" s="237">
        <f t="shared" si="74"/>
        <v>2870079</v>
      </c>
      <c r="L524" s="237">
        <f t="shared" si="74"/>
        <v>40181106</v>
      </c>
      <c r="M524" s="218" t="s">
        <v>1128</v>
      </c>
      <c r="N524" s="297">
        <f t="shared" ref="N524:N527" si="85">INT(L524*1)</f>
        <v>40181106</v>
      </c>
      <c r="O524" s="450">
        <f t="shared" ref="O524:O527" si="86">ROUND(N524/$N$546,4)</f>
        <v>1.61E-2</v>
      </c>
      <c r="P524" s="238"/>
      <c r="R524" s="311"/>
      <c r="S524" s="311"/>
      <c r="T524" s="440"/>
      <c r="U524" s="440"/>
      <c r="V524" s="311"/>
    </row>
    <row r="525" spans="1:22" ht="20.100000000000001" customHeight="1">
      <c r="A525" s="215" t="s">
        <v>1052</v>
      </c>
      <c r="B525" s="213" t="s">
        <v>910</v>
      </c>
      <c r="C525" s="258">
        <v>14</v>
      </c>
      <c r="D525" s="215" t="s">
        <v>1048</v>
      </c>
      <c r="E525" s="237"/>
      <c r="F525" s="237"/>
      <c r="G525" s="237">
        <v>1692792</v>
      </c>
      <c r="H525" s="237">
        <f t="shared" si="83"/>
        <v>23699088</v>
      </c>
      <c r="I525" s="237">
        <v>50783</v>
      </c>
      <c r="J525" s="237">
        <f t="shared" si="84"/>
        <v>710962</v>
      </c>
      <c r="K525" s="237">
        <f t="shared" si="74"/>
        <v>1743575</v>
      </c>
      <c r="L525" s="237">
        <f t="shared" si="74"/>
        <v>24410050</v>
      </c>
      <c r="M525" s="218" t="s">
        <v>1128</v>
      </c>
      <c r="N525" s="297">
        <f t="shared" si="85"/>
        <v>24410050</v>
      </c>
      <c r="O525" s="450">
        <f t="shared" si="86"/>
        <v>9.7999999999999997E-3</v>
      </c>
      <c r="P525" s="238"/>
    </row>
    <row r="526" spans="1:22" s="220" customFormat="1" ht="20.100000000000001" customHeight="1">
      <c r="A526" s="321" t="s">
        <v>1052</v>
      </c>
      <c r="B526" s="320" t="s">
        <v>912</v>
      </c>
      <c r="C526" s="258">
        <v>14</v>
      </c>
      <c r="D526" s="321" t="s">
        <v>1048</v>
      </c>
      <c r="E526" s="340"/>
      <c r="F526" s="340"/>
      <c r="G526" s="340">
        <v>1344924</v>
      </c>
      <c r="H526" s="237">
        <f t="shared" si="83"/>
        <v>18828936</v>
      </c>
      <c r="I526" s="340">
        <v>40347</v>
      </c>
      <c r="J526" s="237">
        <f t="shared" si="84"/>
        <v>564858</v>
      </c>
      <c r="K526" s="340">
        <f>+E526+G526+I526</f>
        <v>1385271</v>
      </c>
      <c r="L526" s="340">
        <f>+F526+H526+J526</f>
        <v>19393794</v>
      </c>
      <c r="M526" s="218" t="s">
        <v>1128</v>
      </c>
      <c r="N526" s="297">
        <f t="shared" si="85"/>
        <v>19393794</v>
      </c>
      <c r="O526" s="450">
        <f t="shared" si="86"/>
        <v>7.7999999999999996E-3</v>
      </c>
      <c r="P526" s="323"/>
    </row>
    <row r="527" spans="1:22" s="220" customFormat="1" ht="20.100000000000001" customHeight="1">
      <c r="A527" s="321" t="s">
        <v>1052</v>
      </c>
      <c r="B527" s="320" t="s">
        <v>917</v>
      </c>
      <c r="C527" s="258">
        <v>14</v>
      </c>
      <c r="D527" s="321" t="s">
        <v>1048</v>
      </c>
      <c r="E527" s="340"/>
      <c r="F527" s="340"/>
      <c r="G527" s="340">
        <v>1182160</v>
      </c>
      <c r="H527" s="237">
        <f t="shared" si="83"/>
        <v>16550240</v>
      </c>
      <c r="I527" s="340">
        <v>35464</v>
      </c>
      <c r="J527" s="237">
        <f t="shared" si="84"/>
        <v>496496</v>
      </c>
      <c r="K527" s="340">
        <f>+E527+G527+I527</f>
        <v>1217624</v>
      </c>
      <c r="L527" s="340">
        <f>+F527+H527+J527</f>
        <v>17046736</v>
      </c>
      <c r="M527" s="218" t="s">
        <v>1128</v>
      </c>
      <c r="N527" s="297">
        <f t="shared" si="85"/>
        <v>17046736</v>
      </c>
      <c r="O527" s="450">
        <f t="shared" si="86"/>
        <v>6.7999999999999996E-3</v>
      </c>
      <c r="P527" s="323"/>
    </row>
    <row r="528" spans="1:22" s="256" customFormat="1" ht="20.100000000000001" customHeight="1">
      <c r="A528" s="280" t="s">
        <v>1005</v>
      </c>
      <c r="B528" s="278"/>
      <c r="C528" s="260"/>
      <c r="D528" s="280"/>
      <c r="E528" s="281"/>
      <c r="F528" s="281"/>
      <c r="G528" s="281"/>
      <c r="H528" s="281">
        <f>+H524+H525+H526+H527</f>
        <v>98089054</v>
      </c>
      <c r="I528" s="281"/>
      <c r="J528" s="281">
        <f>+J524+J525+J526+J527</f>
        <v>2942632</v>
      </c>
      <c r="K528" s="281"/>
      <c r="L528" s="281">
        <f t="shared" ref="L528:L544" si="87">+F528+H528+J528</f>
        <v>101031686</v>
      </c>
      <c r="M528" s="218"/>
      <c r="N528" s="218"/>
      <c r="O528" s="451"/>
      <c r="P528" s="218"/>
    </row>
    <row r="529" spans="1:16" s="256" customFormat="1" ht="20.100000000000001" customHeight="1">
      <c r="A529" s="292" t="s">
        <v>1053</v>
      </c>
      <c r="B529" s="213" t="s">
        <v>1054</v>
      </c>
      <c r="C529" s="258">
        <v>1</v>
      </c>
      <c r="D529" s="215" t="s">
        <v>1048</v>
      </c>
      <c r="E529" s="342">
        <v>312518</v>
      </c>
      <c r="F529" s="343">
        <f>E529*C529</f>
        <v>312518</v>
      </c>
      <c r="G529" s="344">
        <v>13042778</v>
      </c>
      <c r="H529" s="281">
        <f>INT(G529*C529)</f>
        <v>13042778</v>
      </c>
      <c r="I529" s="344">
        <v>391283</v>
      </c>
      <c r="J529" s="281">
        <f>INT(I529*C529)</f>
        <v>391283</v>
      </c>
      <c r="K529" s="344">
        <f>+E529+G529+I529</f>
        <v>13746579</v>
      </c>
      <c r="L529" s="281">
        <f t="shared" si="87"/>
        <v>13746579</v>
      </c>
      <c r="M529" s="218" t="s">
        <v>1128</v>
      </c>
      <c r="N529" s="297">
        <f t="shared" ref="N529:N531" si="88">INT(L529*1)</f>
        <v>13746579</v>
      </c>
      <c r="O529" s="450">
        <f t="shared" ref="O529:O531" si="89">ROUND(N529/$N$546,4)</f>
        <v>5.4999999999999997E-3</v>
      </c>
      <c r="P529" s="218"/>
    </row>
    <row r="530" spans="1:16" s="256" customFormat="1" ht="20.100000000000001" customHeight="1">
      <c r="A530" s="292" t="s">
        <v>1055</v>
      </c>
      <c r="B530" s="213" t="s">
        <v>1054</v>
      </c>
      <c r="C530" s="258">
        <v>13</v>
      </c>
      <c r="D530" s="215" t="s">
        <v>1048</v>
      </c>
      <c r="E530" s="281"/>
      <c r="F530" s="281"/>
      <c r="G530" s="344">
        <v>2707130</v>
      </c>
      <c r="H530" s="281">
        <f>INT(G530*C530)</f>
        <v>35192690</v>
      </c>
      <c r="I530" s="344">
        <v>81213</v>
      </c>
      <c r="J530" s="281">
        <f>INT(I530*C530)</f>
        <v>1055769</v>
      </c>
      <c r="K530" s="344">
        <f>+E530+G530+I530</f>
        <v>2788343</v>
      </c>
      <c r="L530" s="281">
        <f t="shared" si="87"/>
        <v>36248459</v>
      </c>
      <c r="M530" s="218" t="s">
        <v>1128</v>
      </c>
      <c r="N530" s="297">
        <f t="shared" si="88"/>
        <v>36248459</v>
      </c>
      <c r="O530" s="450">
        <f t="shared" si="89"/>
        <v>1.4500000000000001E-2</v>
      </c>
      <c r="P530" s="218"/>
    </row>
    <row r="531" spans="1:16" s="256" customFormat="1" ht="20.100000000000001" customHeight="1">
      <c r="A531" s="292" t="s">
        <v>1056</v>
      </c>
      <c r="B531" s="213" t="s">
        <v>1057</v>
      </c>
      <c r="C531" s="258">
        <v>14</v>
      </c>
      <c r="D531" s="215" t="s">
        <v>1058</v>
      </c>
      <c r="E531" s="281"/>
      <c r="F531" s="281"/>
      <c r="G531" s="344">
        <v>1353564</v>
      </c>
      <c r="H531" s="281">
        <f>INT(G531*C531)</f>
        <v>18949896</v>
      </c>
      <c r="I531" s="344">
        <v>40606</v>
      </c>
      <c r="J531" s="281">
        <f>INT(I531*C531)</f>
        <v>568484</v>
      </c>
      <c r="K531" s="344">
        <f>E531+G531+I531</f>
        <v>1394170</v>
      </c>
      <c r="L531" s="281">
        <f t="shared" si="87"/>
        <v>19518380</v>
      </c>
      <c r="M531" s="218" t="s">
        <v>1128</v>
      </c>
      <c r="N531" s="297">
        <f t="shared" si="88"/>
        <v>19518380</v>
      </c>
      <c r="O531" s="450">
        <f t="shared" si="89"/>
        <v>7.7999999999999996E-3</v>
      </c>
      <c r="P531" s="218"/>
    </row>
    <row r="532" spans="1:16" s="256" customFormat="1" ht="20.100000000000001" customHeight="1">
      <c r="A532" s="292" t="s">
        <v>1059</v>
      </c>
      <c r="B532" s="213"/>
      <c r="C532" s="258"/>
      <c r="D532" s="215"/>
      <c r="E532" s="281"/>
      <c r="F532" s="281"/>
      <c r="G532" s="342"/>
      <c r="H532" s="281"/>
      <c r="I532" s="342"/>
      <c r="J532" s="281"/>
      <c r="K532" s="342"/>
      <c r="L532" s="281"/>
      <c r="M532" s="218"/>
      <c r="N532" s="218"/>
      <c r="O532" s="451"/>
      <c r="P532" s="218"/>
    </row>
    <row r="533" spans="1:16" ht="20.100000000000001" customHeight="1">
      <c r="A533" s="345" t="s">
        <v>1060</v>
      </c>
      <c r="B533" s="313"/>
      <c r="C533" s="258">
        <v>14</v>
      </c>
      <c r="D533" s="215" t="s">
        <v>1058</v>
      </c>
      <c r="E533" s="344"/>
      <c r="F533" s="344"/>
      <c r="G533" s="344">
        <v>749878</v>
      </c>
      <c r="H533" s="237">
        <f t="shared" ref="H533:H536" si="90">INT(G533*C533)</f>
        <v>10498292</v>
      </c>
      <c r="I533" s="344">
        <v>22496</v>
      </c>
      <c r="J533" s="237">
        <f t="shared" ref="J533:J536" si="91">INT(I533*C533)</f>
        <v>314944</v>
      </c>
      <c r="K533" s="344">
        <f>+E533+G533+I533</f>
        <v>772374</v>
      </c>
      <c r="L533" s="344">
        <f t="shared" si="87"/>
        <v>10813236</v>
      </c>
      <c r="M533" s="218" t="s">
        <v>1128</v>
      </c>
      <c r="N533" s="297">
        <f t="shared" ref="N533:N536" si="92">INT(L533*1)</f>
        <v>10813236</v>
      </c>
      <c r="O533" s="450">
        <f t="shared" ref="O533:O536" si="93">ROUND(N533/$N$546,4)</f>
        <v>4.3E-3</v>
      </c>
      <c r="P533" s="238"/>
    </row>
    <row r="534" spans="1:16" ht="20.100000000000001" customHeight="1">
      <c r="A534" s="339" t="s">
        <v>1061</v>
      </c>
      <c r="B534" s="313"/>
      <c r="C534" s="258">
        <f>C533</f>
        <v>14</v>
      </c>
      <c r="D534" s="215" t="s">
        <v>1048</v>
      </c>
      <c r="E534" s="344"/>
      <c r="F534" s="344"/>
      <c r="G534" s="344">
        <v>381882</v>
      </c>
      <c r="H534" s="237">
        <f t="shared" si="90"/>
        <v>5346348</v>
      </c>
      <c r="I534" s="344">
        <v>11456</v>
      </c>
      <c r="J534" s="237">
        <f t="shared" si="91"/>
        <v>160384</v>
      </c>
      <c r="K534" s="344">
        <f t="shared" ref="K534:K536" si="94">+E534+G534+I534</f>
        <v>393338</v>
      </c>
      <c r="L534" s="344">
        <f t="shared" si="87"/>
        <v>5506732</v>
      </c>
      <c r="M534" s="218" t="s">
        <v>1128</v>
      </c>
      <c r="N534" s="297">
        <f t="shared" si="92"/>
        <v>5506732</v>
      </c>
      <c r="O534" s="450">
        <f t="shared" si="93"/>
        <v>2.2000000000000001E-3</v>
      </c>
      <c r="P534" s="238"/>
    </row>
    <row r="535" spans="1:16" ht="20.100000000000001" customHeight="1">
      <c r="A535" s="339" t="s">
        <v>912</v>
      </c>
      <c r="B535" s="313"/>
      <c r="C535" s="258">
        <f>C533</f>
        <v>14</v>
      </c>
      <c r="D535" s="215" t="s">
        <v>1048</v>
      </c>
      <c r="E535" s="344"/>
      <c r="F535" s="344"/>
      <c r="G535" s="344">
        <v>298562</v>
      </c>
      <c r="H535" s="237">
        <f t="shared" si="90"/>
        <v>4179868</v>
      </c>
      <c r="I535" s="344">
        <v>8956</v>
      </c>
      <c r="J535" s="237">
        <f t="shared" si="91"/>
        <v>125384</v>
      </c>
      <c r="K535" s="344">
        <f t="shared" si="94"/>
        <v>307518</v>
      </c>
      <c r="L535" s="344">
        <f t="shared" si="87"/>
        <v>4305252</v>
      </c>
      <c r="M535" s="218" t="s">
        <v>1128</v>
      </c>
      <c r="N535" s="297">
        <f t="shared" si="92"/>
        <v>4305252</v>
      </c>
      <c r="O535" s="450">
        <f t="shared" si="93"/>
        <v>1.6999999999999999E-3</v>
      </c>
      <c r="P535" s="238"/>
    </row>
    <row r="536" spans="1:16" ht="20.100000000000001" customHeight="1">
      <c r="A536" s="339" t="s">
        <v>917</v>
      </c>
      <c r="B536" s="313"/>
      <c r="C536" s="258">
        <f>C533</f>
        <v>14</v>
      </c>
      <c r="D536" s="215" t="s">
        <v>1048</v>
      </c>
      <c r="E536" s="344"/>
      <c r="F536" s="344"/>
      <c r="G536" s="344">
        <v>258985</v>
      </c>
      <c r="H536" s="237">
        <f t="shared" si="90"/>
        <v>3625790</v>
      </c>
      <c r="I536" s="344">
        <v>7769</v>
      </c>
      <c r="J536" s="237">
        <f t="shared" si="91"/>
        <v>108766</v>
      </c>
      <c r="K536" s="344">
        <f t="shared" si="94"/>
        <v>266754</v>
      </c>
      <c r="L536" s="344">
        <f t="shared" si="87"/>
        <v>3734556</v>
      </c>
      <c r="M536" s="218" t="s">
        <v>1128</v>
      </c>
      <c r="N536" s="297">
        <f t="shared" si="92"/>
        <v>3734556</v>
      </c>
      <c r="O536" s="450">
        <f t="shared" si="93"/>
        <v>1.5E-3</v>
      </c>
      <c r="P536" s="238"/>
    </row>
    <row r="537" spans="1:16" s="256" customFormat="1" ht="20.100000000000001" customHeight="1">
      <c r="A537" s="280" t="s">
        <v>1005</v>
      </c>
      <c r="B537" s="313"/>
      <c r="C537" s="258"/>
      <c r="D537" s="215"/>
      <c r="E537" s="343"/>
      <c r="F537" s="343"/>
      <c r="G537" s="342"/>
      <c r="H537" s="281">
        <f>+H533+H534+H535+H536</f>
        <v>23650298</v>
      </c>
      <c r="I537" s="342"/>
      <c r="J537" s="281">
        <f>+J533+J534+J535+J536</f>
        <v>709478</v>
      </c>
      <c r="K537" s="342"/>
      <c r="L537" s="281">
        <f>+L533+L534+L535+L536</f>
        <v>24359776</v>
      </c>
      <c r="M537" s="218"/>
      <c r="N537" s="218"/>
      <c r="O537" s="451"/>
      <c r="P537" s="218"/>
    </row>
    <row r="538" spans="1:16" s="256" customFormat="1" ht="20.100000000000001" customHeight="1">
      <c r="A538" s="292" t="s">
        <v>1062</v>
      </c>
      <c r="B538" s="313"/>
      <c r="C538" s="258"/>
      <c r="D538" s="215"/>
      <c r="E538" s="343"/>
      <c r="F538" s="343"/>
      <c r="G538" s="342"/>
      <c r="H538" s="281"/>
      <c r="I538" s="342"/>
      <c r="J538" s="281"/>
      <c r="K538" s="342"/>
      <c r="L538" s="343"/>
      <c r="M538" s="218"/>
      <c r="N538" s="297"/>
      <c r="O538" s="451"/>
      <c r="P538" s="218"/>
    </row>
    <row r="539" spans="1:16" ht="20.100000000000001" customHeight="1">
      <c r="A539" s="345" t="s">
        <v>904</v>
      </c>
      <c r="B539" s="313"/>
      <c r="C539" s="258">
        <v>14</v>
      </c>
      <c r="D539" s="215" t="s">
        <v>1048</v>
      </c>
      <c r="E539" s="344"/>
      <c r="F539" s="344"/>
      <c r="G539" s="344">
        <v>299950</v>
      </c>
      <c r="H539" s="237">
        <f>G539*C539</f>
        <v>4199300</v>
      </c>
      <c r="I539" s="344">
        <v>8998</v>
      </c>
      <c r="J539" s="237">
        <f t="shared" ref="J539:J542" si="95">INT(I539*C539)</f>
        <v>125972</v>
      </c>
      <c r="K539" s="344">
        <f>+E539+G539+I539</f>
        <v>308948</v>
      </c>
      <c r="L539" s="344">
        <f t="shared" si="87"/>
        <v>4325272</v>
      </c>
      <c r="M539" s="218" t="s">
        <v>1128</v>
      </c>
      <c r="N539" s="297">
        <f t="shared" ref="N539:N542" si="96">INT(L539*1)</f>
        <v>4325272</v>
      </c>
      <c r="O539" s="450">
        <f t="shared" ref="O539:O542" si="97">ROUND(N539/$N$546,4)</f>
        <v>1.6999999999999999E-3</v>
      </c>
      <c r="P539" s="238"/>
    </row>
    <row r="540" spans="1:16" ht="20.100000000000001" customHeight="1">
      <c r="A540" s="339" t="s">
        <v>910</v>
      </c>
      <c r="B540" s="313"/>
      <c r="C540" s="258">
        <v>14</v>
      </c>
      <c r="D540" s="215" t="s">
        <v>1048</v>
      </c>
      <c r="E540" s="344"/>
      <c r="F540" s="344"/>
      <c r="G540" s="344">
        <v>152752</v>
      </c>
      <c r="H540" s="237">
        <f>G540*C540</f>
        <v>2138528</v>
      </c>
      <c r="I540" s="344">
        <v>4582</v>
      </c>
      <c r="J540" s="237">
        <f t="shared" si="95"/>
        <v>64148</v>
      </c>
      <c r="K540" s="344">
        <f t="shared" ref="K540:K542" si="98">+E540+G540+I540</f>
        <v>157334</v>
      </c>
      <c r="L540" s="344">
        <f t="shared" si="87"/>
        <v>2202676</v>
      </c>
      <c r="M540" s="218" t="s">
        <v>1128</v>
      </c>
      <c r="N540" s="297">
        <f t="shared" si="96"/>
        <v>2202676</v>
      </c>
      <c r="O540" s="450">
        <f t="shared" si="97"/>
        <v>8.9999999999999998E-4</v>
      </c>
      <c r="P540" s="238"/>
    </row>
    <row r="541" spans="1:16" ht="20.100000000000001" customHeight="1">
      <c r="A541" s="339" t="s">
        <v>912</v>
      </c>
      <c r="B541" s="313"/>
      <c r="C541" s="258">
        <v>14</v>
      </c>
      <c r="D541" s="215" t="s">
        <v>1048</v>
      </c>
      <c r="E541" s="344"/>
      <c r="F541" s="344"/>
      <c r="G541" s="344">
        <v>119424</v>
      </c>
      <c r="H541" s="237">
        <f>G541*C541</f>
        <v>1671936</v>
      </c>
      <c r="I541" s="344">
        <v>3582</v>
      </c>
      <c r="J541" s="237">
        <f t="shared" si="95"/>
        <v>50148</v>
      </c>
      <c r="K541" s="344">
        <f t="shared" si="98"/>
        <v>123006</v>
      </c>
      <c r="L541" s="344">
        <f t="shared" si="87"/>
        <v>1722084</v>
      </c>
      <c r="M541" s="218" t="s">
        <v>1128</v>
      </c>
      <c r="N541" s="297">
        <f t="shared" si="96"/>
        <v>1722084</v>
      </c>
      <c r="O541" s="450">
        <f t="shared" si="97"/>
        <v>6.9999999999999999E-4</v>
      </c>
      <c r="P541" s="238"/>
    </row>
    <row r="542" spans="1:16" ht="20.100000000000001" customHeight="1">
      <c r="A542" s="339" t="s">
        <v>917</v>
      </c>
      <c r="B542" s="313"/>
      <c r="C542" s="258">
        <v>14</v>
      </c>
      <c r="D542" s="215" t="s">
        <v>1048</v>
      </c>
      <c r="E542" s="344"/>
      <c r="F542" s="344"/>
      <c r="G542" s="344">
        <v>103593</v>
      </c>
      <c r="H542" s="237">
        <f>G542*C542</f>
        <v>1450302</v>
      </c>
      <c r="I542" s="344">
        <v>3107</v>
      </c>
      <c r="J542" s="237">
        <f t="shared" si="95"/>
        <v>43498</v>
      </c>
      <c r="K542" s="344">
        <f t="shared" si="98"/>
        <v>106700</v>
      </c>
      <c r="L542" s="344">
        <f t="shared" si="87"/>
        <v>1493800</v>
      </c>
      <c r="M542" s="218" t="s">
        <v>1128</v>
      </c>
      <c r="N542" s="297">
        <f t="shared" si="96"/>
        <v>1493800</v>
      </c>
      <c r="O542" s="450">
        <f t="shared" si="97"/>
        <v>5.9999999999999995E-4</v>
      </c>
      <c r="P542" s="238"/>
    </row>
    <row r="543" spans="1:16" s="256" customFormat="1" ht="20.100000000000001" customHeight="1">
      <c r="A543" s="280" t="s">
        <v>1005</v>
      </c>
      <c r="B543" s="313"/>
      <c r="C543" s="258"/>
      <c r="D543" s="215"/>
      <c r="E543" s="343"/>
      <c r="F543" s="343"/>
      <c r="G543" s="344"/>
      <c r="H543" s="281">
        <f>+H539+H540+H541+H542</f>
        <v>9460066</v>
      </c>
      <c r="I543" s="342"/>
      <c r="J543" s="281">
        <f>+J539+J540+J541+J542</f>
        <v>283766</v>
      </c>
      <c r="K543" s="342"/>
      <c r="L543" s="281">
        <f>+L539+L540+L541+L542</f>
        <v>9743832</v>
      </c>
      <c r="M543" s="218"/>
      <c r="N543" s="218"/>
      <c r="O543" s="451"/>
      <c r="P543" s="218"/>
    </row>
    <row r="544" spans="1:16" s="290" customFormat="1" ht="20.100000000000001" customHeight="1">
      <c r="A544" s="280" t="s">
        <v>1063</v>
      </c>
      <c r="B544" s="213"/>
      <c r="C544" s="258"/>
      <c r="D544" s="215"/>
      <c r="E544" s="281"/>
      <c r="F544" s="281">
        <f>+F516+F522+F528+F529+F530+F531+F537+F543</f>
        <v>2391874</v>
      </c>
      <c r="G544" s="342"/>
      <c r="H544" s="281">
        <f>+H516+H522+H528+H529+H530+H531+H537+H543</f>
        <v>508755126</v>
      </c>
      <c r="I544" s="342"/>
      <c r="J544" s="281">
        <f>+J516+J522+J528+J529+J530+J531+J537+J543</f>
        <v>15262504</v>
      </c>
      <c r="K544" s="342"/>
      <c r="L544" s="281">
        <f t="shared" si="87"/>
        <v>526409504</v>
      </c>
      <c r="M544" s="218"/>
      <c r="N544" s="218"/>
      <c r="O544" s="451"/>
      <c r="P544" s="218"/>
    </row>
    <row r="545" spans="1:16" s="290" customFormat="1" ht="20.100000000000001" customHeight="1">
      <c r="A545" s="280" t="s">
        <v>1064</v>
      </c>
      <c r="B545" s="278"/>
      <c r="C545" s="251"/>
      <c r="D545" s="280"/>
      <c r="E545" s="212"/>
      <c r="F545" s="343">
        <f>+F508+F544</f>
        <v>187318811</v>
      </c>
      <c r="G545" s="343"/>
      <c r="H545" s="343">
        <f>+H508+H544</f>
        <v>508755126</v>
      </c>
      <c r="I545" s="343"/>
      <c r="J545" s="343">
        <f>+J508+J544</f>
        <v>15262504</v>
      </c>
      <c r="K545" s="343"/>
      <c r="L545" s="343">
        <f>+L508+L544</f>
        <v>711336441</v>
      </c>
      <c r="M545" s="218"/>
      <c r="N545" s="218"/>
      <c r="O545" s="451"/>
      <c r="P545" s="218"/>
    </row>
    <row r="546" spans="1:16" s="290" customFormat="1" ht="20.100000000000001" customHeight="1">
      <c r="A546" s="390" t="s">
        <v>1132</v>
      </c>
      <c r="B546" s="278"/>
      <c r="C546" s="251"/>
      <c r="D546" s="280"/>
      <c r="E546" s="212"/>
      <c r="F546" s="343"/>
      <c r="G546" s="343"/>
      <c r="H546" s="343"/>
      <c r="I546" s="343"/>
      <c r="J546" s="343"/>
      <c r="K546" s="343"/>
      <c r="L546" s="343">
        <f>L128+L131+L134+L137+L140+L144+L149+L150+L156+L157+L158+L159+L160+L161+L162+L163</f>
        <v>2500275463</v>
      </c>
      <c r="M546" s="297"/>
      <c r="N546" s="393">
        <f>SUM(N270:N545)</f>
        <v>2500275463</v>
      </c>
      <c r="O546" s="459">
        <f>SUM(O270:O545)</f>
        <v>0.99999999999999944</v>
      </c>
      <c r="P546" s="430" t="s">
        <v>1133</v>
      </c>
    </row>
    <row r="547" spans="1:16" ht="20.100000000000001" customHeight="1">
      <c r="A547" s="212" t="s">
        <v>848</v>
      </c>
      <c r="B547" s="213"/>
      <c r="C547" s="223"/>
      <c r="D547" s="215"/>
      <c r="E547" s="236"/>
      <c r="F547" s="236"/>
      <c r="G547" s="236"/>
      <c r="H547" s="236"/>
      <c r="I547" s="236"/>
      <c r="J547" s="236"/>
      <c r="K547" s="236"/>
      <c r="L547" s="236"/>
      <c r="M547" s="238"/>
      <c r="N547" s="238"/>
      <c r="O547" s="452"/>
      <c r="P547" s="430"/>
    </row>
    <row r="548" spans="1:16" ht="20.100000000000001" customHeight="1">
      <c r="A548" s="292" t="s">
        <v>849</v>
      </c>
      <c r="B548" s="213"/>
      <c r="C548" s="223"/>
      <c r="D548" s="215"/>
      <c r="E548" s="236"/>
      <c r="F548" s="236"/>
      <c r="G548" s="236"/>
      <c r="H548" s="236"/>
      <c r="I548" s="236"/>
      <c r="J548" s="236"/>
      <c r="K548" s="236"/>
      <c r="L548" s="236"/>
      <c r="M548" s="238"/>
      <c r="N548" s="238"/>
      <c r="O548" s="452"/>
      <c r="P548" s="238"/>
    </row>
    <row r="549" spans="1:16" ht="20.100000000000001" customHeight="1">
      <c r="A549" s="215" t="s">
        <v>1065</v>
      </c>
      <c r="B549" s="213" t="s">
        <v>904</v>
      </c>
      <c r="C549" s="258">
        <v>21</v>
      </c>
      <c r="D549" s="215" t="s">
        <v>983</v>
      </c>
      <c r="E549" s="237">
        <v>9295000</v>
      </c>
      <c r="F549" s="237">
        <f t="shared" ref="F549" si="99">E549*C549</f>
        <v>195195000</v>
      </c>
      <c r="G549" s="237"/>
      <c r="H549" s="237"/>
      <c r="I549" s="237"/>
      <c r="J549" s="237"/>
      <c r="K549" s="237">
        <f t="shared" ref="K549:L554" si="100">+E549+G549+I549</f>
        <v>9295000</v>
      </c>
      <c r="L549" s="237">
        <f t="shared" si="100"/>
        <v>195195000</v>
      </c>
      <c r="M549" s="218" t="s">
        <v>850</v>
      </c>
      <c r="N549" s="297">
        <f>INT(L549*1)</f>
        <v>195195000</v>
      </c>
      <c r="O549" s="450">
        <f>ROUND(N549/$N$638,4)</f>
        <v>8.5400000000000004E-2</v>
      </c>
      <c r="P549" s="238"/>
    </row>
    <row r="550" spans="1:16" ht="20.100000000000001" customHeight="1">
      <c r="A550" s="215" t="s">
        <v>1065</v>
      </c>
      <c r="B550" s="213" t="s">
        <v>910</v>
      </c>
      <c r="C550" s="258">
        <f>C549</f>
        <v>21</v>
      </c>
      <c r="D550" s="215" t="s">
        <v>983</v>
      </c>
      <c r="E550" s="237">
        <v>955000</v>
      </c>
      <c r="F550" s="237">
        <f>INT(E550*C550)</f>
        <v>20055000</v>
      </c>
      <c r="G550" s="237"/>
      <c r="H550" s="237"/>
      <c r="I550" s="237"/>
      <c r="J550" s="237"/>
      <c r="K550" s="237">
        <f t="shared" si="100"/>
        <v>955000</v>
      </c>
      <c r="L550" s="237">
        <f t="shared" si="100"/>
        <v>20055000</v>
      </c>
      <c r="M550" s="218" t="s">
        <v>850</v>
      </c>
      <c r="N550" s="297">
        <f t="shared" ref="N550:N569" si="101">INT(L550*1)</f>
        <v>20055000</v>
      </c>
      <c r="O550" s="450">
        <f t="shared" ref="O550:O569" si="102">ROUND(N550/$N$638,4)</f>
        <v>8.8000000000000005E-3</v>
      </c>
      <c r="P550" s="238"/>
    </row>
    <row r="551" spans="1:16" s="220" customFormat="1" ht="20.100000000000001" customHeight="1">
      <c r="A551" s="321" t="s">
        <v>1065</v>
      </c>
      <c r="B551" s="320" t="s">
        <v>912</v>
      </c>
      <c r="C551" s="258">
        <f>C550</f>
        <v>21</v>
      </c>
      <c r="D551" s="321" t="s">
        <v>983</v>
      </c>
      <c r="E551" s="340">
        <v>485000</v>
      </c>
      <c r="F551" s="237">
        <f t="shared" ref="F551:F569" si="103">INT(E551*C551)</f>
        <v>10185000</v>
      </c>
      <c r="G551" s="340"/>
      <c r="H551" s="340"/>
      <c r="I551" s="340"/>
      <c r="J551" s="340"/>
      <c r="K551" s="340">
        <f>+E551+G551+I551</f>
        <v>485000</v>
      </c>
      <c r="L551" s="340">
        <f>+F551+H551+J551</f>
        <v>10185000</v>
      </c>
      <c r="M551" s="218" t="s">
        <v>850</v>
      </c>
      <c r="N551" s="297">
        <f t="shared" si="101"/>
        <v>10185000</v>
      </c>
      <c r="O551" s="450">
        <f t="shared" si="102"/>
        <v>4.4999999999999997E-3</v>
      </c>
      <c r="P551" s="323"/>
    </row>
    <row r="552" spans="1:16" s="220" customFormat="1" ht="20.100000000000001" customHeight="1">
      <c r="A552" s="321" t="s">
        <v>1065</v>
      </c>
      <c r="B552" s="320" t="s">
        <v>917</v>
      </c>
      <c r="C552" s="258">
        <f>C551</f>
        <v>21</v>
      </c>
      <c r="D552" s="321" t="s">
        <v>983</v>
      </c>
      <c r="E552" s="340">
        <v>409000</v>
      </c>
      <c r="F552" s="237">
        <f t="shared" si="103"/>
        <v>8589000</v>
      </c>
      <c r="G552" s="340"/>
      <c r="H552" s="340"/>
      <c r="I552" s="340"/>
      <c r="J552" s="340"/>
      <c r="K552" s="340">
        <f>+E552+G552+I552</f>
        <v>409000</v>
      </c>
      <c r="L552" s="340">
        <f>+F552+H552+J552</f>
        <v>8589000</v>
      </c>
      <c r="M552" s="218" t="s">
        <v>850</v>
      </c>
      <c r="N552" s="297">
        <f t="shared" si="101"/>
        <v>8589000</v>
      </c>
      <c r="O552" s="450">
        <f t="shared" si="102"/>
        <v>3.8E-3</v>
      </c>
      <c r="P552" s="323"/>
    </row>
    <row r="553" spans="1:16" ht="20.100000000000001" customHeight="1">
      <c r="A553" s="321" t="s">
        <v>1066</v>
      </c>
      <c r="B553" s="320" t="s">
        <v>904</v>
      </c>
      <c r="C553" s="258">
        <v>210</v>
      </c>
      <c r="D553" s="321" t="s">
        <v>983</v>
      </c>
      <c r="E553" s="340">
        <v>1719000</v>
      </c>
      <c r="F553" s="237">
        <f t="shared" si="103"/>
        <v>360990000</v>
      </c>
      <c r="G553" s="340"/>
      <c r="H553" s="340"/>
      <c r="I553" s="340"/>
      <c r="J553" s="340"/>
      <c r="K553" s="340">
        <f t="shared" si="100"/>
        <v>1719000</v>
      </c>
      <c r="L553" s="340">
        <f t="shared" si="100"/>
        <v>360990000</v>
      </c>
      <c r="M553" s="218" t="s">
        <v>850</v>
      </c>
      <c r="N553" s="297">
        <f t="shared" si="101"/>
        <v>360990000</v>
      </c>
      <c r="O553" s="450">
        <f t="shared" si="102"/>
        <v>0.15790000000000001</v>
      </c>
      <c r="P553" s="323"/>
    </row>
    <row r="554" spans="1:16" ht="20.100000000000001" customHeight="1">
      <c r="A554" s="321" t="s">
        <v>1066</v>
      </c>
      <c r="B554" s="320" t="s">
        <v>910</v>
      </c>
      <c r="C554" s="258">
        <f>C553</f>
        <v>210</v>
      </c>
      <c r="D554" s="321" t="s">
        <v>983</v>
      </c>
      <c r="E554" s="340">
        <v>125000</v>
      </c>
      <c r="F554" s="237">
        <f t="shared" si="103"/>
        <v>26250000</v>
      </c>
      <c r="G554" s="340"/>
      <c r="H554" s="340"/>
      <c r="I554" s="340"/>
      <c r="J554" s="340"/>
      <c r="K554" s="340">
        <f t="shared" si="100"/>
        <v>125000</v>
      </c>
      <c r="L554" s="340">
        <f t="shared" si="100"/>
        <v>26250000</v>
      </c>
      <c r="M554" s="218" t="s">
        <v>850</v>
      </c>
      <c r="N554" s="297">
        <f t="shared" si="101"/>
        <v>26250000</v>
      </c>
      <c r="O554" s="450">
        <f t="shared" si="102"/>
        <v>1.15E-2</v>
      </c>
      <c r="P554" s="323"/>
    </row>
    <row r="555" spans="1:16" s="220" customFormat="1" ht="20.100000000000001" customHeight="1">
      <c r="A555" s="321" t="s">
        <v>1066</v>
      </c>
      <c r="B555" s="320" t="s">
        <v>912</v>
      </c>
      <c r="C555" s="258">
        <f>C554</f>
        <v>210</v>
      </c>
      <c r="D555" s="321" t="s">
        <v>983</v>
      </c>
      <c r="E555" s="340">
        <v>61000</v>
      </c>
      <c r="F555" s="237">
        <f t="shared" si="103"/>
        <v>12810000</v>
      </c>
      <c r="G555" s="340"/>
      <c r="H555" s="340"/>
      <c r="I555" s="340"/>
      <c r="J555" s="340"/>
      <c r="K555" s="340">
        <f>+E555+G555+I555</f>
        <v>61000</v>
      </c>
      <c r="L555" s="340">
        <f>+F555+H555+J555</f>
        <v>12810000</v>
      </c>
      <c r="M555" s="218" t="s">
        <v>850</v>
      </c>
      <c r="N555" s="297">
        <f t="shared" si="101"/>
        <v>12810000</v>
      </c>
      <c r="O555" s="450">
        <f t="shared" si="102"/>
        <v>5.5999999999999999E-3</v>
      </c>
      <c r="P555" s="323"/>
    </row>
    <row r="556" spans="1:16" s="220" customFormat="1" ht="20.100000000000001" customHeight="1">
      <c r="A556" s="321" t="s">
        <v>1066</v>
      </c>
      <c r="B556" s="320" t="s">
        <v>917</v>
      </c>
      <c r="C556" s="258">
        <f>C555</f>
        <v>210</v>
      </c>
      <c r="D556" s="321" t="s">
        <v>983</v>
      </c>
      <c r="E556" s="340">
        <v>46000</v>
      </c>
      <c r="F556" s="237">
        <f t="shared" si="103"/>
        <v>9660000</v>
      </c>
      <c r="G556" s="340"/>
      <c r="H556" s="340"/>
      <c r="I556" s="340"/>
      <c r="J556" s="340"/>
      <c r="K556" s="340">
        <f>+E556+G556+I556</f>
        <v>46000</v>
      </c>
      <c r="L556" s="340">
        <f>+F556+H556+J556</f>
        <v>9660000</v>
      </c>
      <c r="M556" s="218" t="s">
        <v>850</v>
      </c>
      <c r="N556" s="297">
        <f t="shared" si="101"/>
        <v>9660000</v>
      </c>
      <c r="O556" s="450">
        <f t="shared" si="102"/>
        <v>4.1999999999999997E-3</v>
      </c>
      <c r="P556" s="323"/>
    </row>
    <row r="557" spans="1:16" ht="20.100000000000001" customHeight="1">
      <c r="A557" s="215" t="s">
        <v>1067</v>
      </c>
      <c r="B557" s="213"/>
      <c r="C557" s="346">
        <v>606129.08932073321</v>
      </c>
      <c r="D557" s="215" t="s">
        <v>1068</v>
      </c>
      <c r="E557" s="237">
        <v>320</v>
      </c>
      <c r="F557" s="237">
        <f t="shared" si="103"/>
        <v>193961308</v>
      </c>
      <c r="G557" s="237"/>
      <c r="H557" s="237"/>
      <c r="I557" s="237"/>
      <c r="J557" s="237"/>
      <c r="K557" s="237">
        <f t="shared" ref="K557:L568" si="104">+E557+G557+I557</f>
        <v>320</v>
      </c>
      <c r="L557" s="237">
        <f t="shared" si="104"/>
        <v>193961308</v>
      </c>
      <c r="M557" s="218" t="s">
        <v>850</v>
      </c>
      <c r="N557" s="297">
        <f t="shared" si="101"/>
        <v>193961308</v>
      </c>
      <c r="O557" s="450">
        <f t="shared" si="102"/>
        <v>8.48E-2</v>
      </c>
      <c r="P557" s="238"/>
    </row>
    <row r="558" spans="1:16" ht="20.100000000000001" customHeight="1">
      <c r="A558" s="215" t="s">
        <v>1069</v>
      </c>
      <c r="B558" s="213"/>
      <c r="C558" s="346">
        <v>12931.721992000003</v>
      </c>
      <c r="D558" s="215" t="s">
        <v>1068</v>
      </c>
      <c r="E558" s="237">
        <v>6000</v>
      </c>
      <c r="F558" s="237">
        <f t="shared" si="103"/>
        <v>77590331</v>
      </c>
      <c r="G558" s="237"/>
      <c r="H558" s="237"/>
      <c r="I558" s="237"/>
      <c r="J558" s="237"/>
      <c r="K558" s="237">
        <f t="shared" si="104"/>
        <v>6000</v>
      </c>
      <c r="L558" s="237">
        <f t="shared" si="104"/>
        <v>77590331</v>
      </c>
      <c r="M558" s="218" t="s">
        <v>850</v>
      </c>
      <c r="N558" s="297">
        <f t="shared" si="101"/>
        <v>77590331</v>
      </c>
      <c r="O558" s="450">
        <f t="shared" si="102"/>
        <v>3.39E-2</v>
      </c>
      <c r="P558" s="238"/>
    </row>
    <row r="559" spans="1:16" ht="20.100000000000001" customHeight="1">
      <c r="A559" s="215" t="s">
        <v>1070</v>
      </c>
      <c r="B559" s="213"/>
      <c r="C559" s="258">
        <v>28</v>
      </c>
      <c r="D559" s="215" t="s">
        <v>1002</v>
      </c>
      <c r="E559" s="237">
        <v>600000</v>
      </c>
      <c r="F559" s="237">
        <f t="shared" si="103"/>
        <v>16800000</v>
      </c>
      <c r="G559" s="237"/>
      <c r="H559" s="237"/>
      <c r="I559" s="237"/>
      <c r="J559" s="237"/>
      <c r="K559" s="237">
        <f t="shared" si="104"/>
        <v>600000</v>
      </c>
      <c r="L559" s="237">
        <f t="shared" si="104"/>
        <v>16800000</v>
      </c>
      <c r="M559" s="218" t="s">
        <v>850</v>
      </c>
      <c r="N559" s="297">
        <f t="shared" si="101"/>
        <v>16800000</v>
      </c>
      <c r="O559" s="450">
        <f t="shared" si="102"/>
        <v>7.3000000000000001E-3</v>
      </c>
      <c r="P559" s="238"/>
    </row>
    <row r="560" spans="1:16" ht="20.100000000000001" customHeight="1">
      <c r="A560" s="215" t="s">
        <v>1071</v>
      </c>
      <c r="B560" s="213" t="s">
        <v>904</v>
      </c>
      <c r="C560" s="258">
        <v>1</v>
      </c>
      <c r="D560" s="215" t="s">
        <v>762</v>
      </c>
      <c r="E560" s="237">
        <v>9690000</v>
      </c>
      <c r="F560" s="237">
        <f t="shared" si="103"/>
        <v>9690000</v>
      </c>
      <c r="G560" s="237"/>
      <c r="H560" s="237"/>
      <c r="I560" s="237"/>
      <c r="J560" s="237"/>
      <c r="K560" s="237">
        <f t="shared" si="104"/>
        <v>9690000</v>
      </c>
      <c r="L560" s="237">
        <f t="shared" si="104"/>
        <v>9690000</v>
      </c>
      <c r="M560" s="218" t="s">
        <v>850</v>
      </c>
      <c r="N560" s="297">
        <f t="shared" si="101"/>
        <v>9690000</v>
      </c>
      <c r="O560" s="450">
        <f t="shared" si="102"/>
        <v>4.1999999999999997E-3</v>
      </c>
      <c r="P560" s="238"/>
    </row>
    <row r="561" spans="1:17" ht="20.100000000000001" customHeight="1">
      <c r="A561" s="215" t="s">
        <v>1071</v>
      </c>
      <c r="B561" s="213" t="s">
        <v>910</v>
      </c>
      <c r="C561" s="258">
        <v>1</v>
      </c>
      <c r="D561" s="215" t="s">
        <v>762</v>
      </c>
      <c r="E561" s="237">
        <v>5700000</v>
      </c>
      <c r="F561" s="237">
        <f t="shared" si="103"/>
        <v>5700000</v>
      </c>
      <c r="G561" s="237"/>
      <c r="H561" s="237"/>
      <c r="I561" s="237"/>
      <c r="J561" s="237"/>
      <c r="K561" s="237">
        <f>+E561+G561+I561</f>
        <v>5700000</v>
      </c>
      <c r="L561" s="237">
        <f>+F561+H561+J561</f>
        <v>5700000</v>
      </c>
      <c r="M561" s="218" t="s">
        <v>850</v>
      </c>
      <c r="N561" s="297">
        <f t="shared" si="101"/>
        <v>5700000</v>
      </c>
      <c r="O561" s="450">
        <f t="shared" si="102"/>
        <v>2.5000000000000001E-3</v>
      </c>
      <c r="P561" s="238"/>
    </row>
    <row r="562" spans="1:17" ht="20.100000000000001" customHeight="1">
      <c r="A562" s="215" t="s">
        <v>1071</v>
      </c>
      <c r="B562" s="213" t="s">
        <v>912</v>
      </c>
      <c r="C562" s="258">
        <v>1</v>
      </c>
      <c r="D562" s="215" t="s">
        <v>762</v>
      </c>
      <c r="E562" s="237">
        <v>4560000</v>
      </c>
      <c r="F562" s="237">
        <f t="shared" si="103"/>
        <v>4560000</v>
      </c>
      <c r="G562" s="237"/>
      <c r="H562" s="237"/>
      <c r="I562" s="237"/>
      <c r="J562" s="237"/>
      <c r="K562" s="237">
        <f t="shared" ref="K562:L563" si="105">+E562+G562+I562</f>
        <v>4560000</v>
      </c>
      <c r="L562" s="237">
        <f t="shared" si="105"/>
        <v>4560000</v>
      </c>
      <c r="M562" s="218" t="s">
        <v>850</v>
      </c>
      <c r="N562" s="297">
        <f t="shared" si="101"/>
        <v>4560000</v>
      </c>
      <c r="O562" s="450">
        <f t="shared" si="102"/>
        <v>2E-3</v>
      </c>
      <c r="P562" s="238"/>
    </row>
    <row r="563" spans="1:17" ht="20.100000000000001" customHeight="1">
      <c r="A563" s="215" t="s">
        <v>1071</v>
      </c>
      <c r="B563" s="213" t="s">
        <v>917</v>
      </c>
      <c r="C563" s="258">
        <v>1</v>
      </c>
      <c r="D563" s="215" t="s">
        <v>762</v>
      </c>
      <c r="E563" s="237">
        <v>3420000</v>
      </c>
      <c r="F563" s="237">
        <f t="shared" si="103"/>
        <v>3420000</v>
      </c>
      <c r="G563" s="237"/>
      <c r="H563" s="237"/>
      <c r="I563" s="237"/>
      <c r="J563" s="237"/>
      <c r="K563" s="237">
        <f t="shared" si="105"/>
        <v>3420000</v>
      </c>
      <c r="L563" s="237">
        <f t="shared" si="105"/>
        <v>3420000</v>
      </c>
      <c r="M563" s="218" t="s">
        <v>850</v>
      </c>
      <c r="N563" s="297">
        <f t="shared" si="101"/>
        <v>3420000</v>
      </c>
      <c r="O563" s="450">
        <f t="shared" si="102"/>
        <v>1.5E-3</v>
      </c>
      <c r="P563" s="238"/>
    </row>
    <row r="564" spans="1:17" ht="20.100000000000001" customHeight="1">
      <c r="A564" s="215" t="s">
        <v>1072</v>
      </c>
      <c r="B564" s="213"/>
      <c r="C564" s="167">
        <v>5</v>
      </c>
      <c r="D564" s="215" t="s">
        <v>955</v>
      </c>
      <c r="E564" s="237">
        <v>56520000</v>
      </c>
      <c r="F564" s="237">
        <f t="shared" si="103"/>
        <v>282600000</v>
      </c>
      <c r="G564" s="237"/>
      <c r="H564" s="237"/>
      <c r="I564" s="237"/>
      <c r="J564" s="237"/>
      <c r="K564" s="237">
        <f t="shared" si="104"/>
        <v>56520000</v>
      </c>
      <c r="L564" s="237">
        <f t="shared" si="104"/>
        <v>282600000</v>
      </c>
      <c r="M564" s="218" t="s">
        <v>850</v>
      </c>
      <c r="N564" s="297">
        <f t="shared" si="101"/>
        <v>282600000</v>
      </c>
      <c r="O564" s="450">
        <f t="shared" si="102"/>
        <v>0.1236</v>
      </c>
      <c r="P564" s="238"/>
      <c r="Q564" s="194" t="s">
        <v>1073</v>
      </c>
    </row>
    <row r="565" spans="1:17" ht="20.100000000000001" customHeight="1">
      <c r="A565" s="215" t="s">
        <v>1074</v>
      </c>
      <c r="B565" s="213"/>
      <c r="C565" s="167">
        <v>5</v>
      </c>
      <c r="D565" s="215" t="s">
        <v>955</v>
      </c>
      <c r="E565" s="237">
        <v>28260000</v>
      </c>
      <c r="F565" s="237">
        <f t="shared" si="103"/>
        <v>141300000</v>
      </c>
      <c r="G565" s="237"/>
      <c r="H565" s="237"/>
      <c r="I565" s="237"/>
      <c r="J565" s="237"/>
      <c r="K565" s="237">
        <f t="shared" si="104"/>
        <v>28260000</v>
      </c>
      <c r="L565" s="237">
        <f t="shared" si="104"/>
        <v>141300000</v>
      </c>
      <c r="M565" s="218" t="s">
        <v>850</v>
      </c>
      <c r="N565" s="297">
        <f t="shared" si="101"/>
        <v>141300000</v>
      </c>
      <c r="O565" s="450">
        <f t="shared" si="102"/>
        <v>6.1800000000000001E-2</v>
      </c>
      <c r="P565" s="238"/>
    </row>
    <row r="566" spans="1:17" ht="20.100000000000001" customHeight="1">
      <c r="A566" s="215" t="s">
        <v>1075</v>
      </c>
      <c r="B566" s="213"/>
      <c r="C566" s="167">
        <v>5</v>
      </c>
      <c r="D566" s="215" t="s">
        <v>955</v>
      </c>
      <c r="E566" s="237">
        <v>22608000</v>
      </c>
      <c r="F566" s="237">
        <f t="shared" si="103"/>
        <v>113040000</v>
      </c>
      <c r="G566" s="237"/>
      <c r="H566" s="237"/>
      <c r="I566" s="237"/>
      <c r="J566" s="237"/>
      <c r="K566" s="237">
        <f t="shared" si="104"/>
        <v>22608000</v>
      </c>
      <c r="L566" s="237">
        <f t="shared" si="104"/>
        <v>113040000</v>
      </c>
      <c r="M566" s="218" t="s">
        <v>850</v>
      </c>
      <c r="N566" s="297">
        <f t="shared" si="101"/>
        <v>113040000</v>
      </c>
      <c r="O566" s="450">
        <f t="shared" si="102"/>
        <v>4.9399999999999999E-2</v>
      </c>
      <c r="P566" s="238"/>
    </row>
    <row r="567" spans="1:17" ht="20.100000000000001" customHeight="1">
      <c r="A567" s="215" t="s">
        <v>1076</v>
      </c>
      <c r="B567" s="213"/>
      <c r="C567" s="167">
        <v>8</v>
      </c>
      <c r="D567" s="215" t="s">
        <v>955</v>
      </c>
      <c r="E567" s="237">
        <v>8500000</v>
      </c>
      <c r="F567" s="237">
        <f t="shared" si="103"/>
        <v>68000000</v>
      </c>
      <c r="G567" s="237"/>
      <c r="H567" s="237"/>
      <c r="I567" s="237"/>
      <c r="J567" s="237"/>
      <c r="K567" s="237">
        <f t="shared" si="104"/>
        <v>8500000</v>
      </c>
      <c r="L567" s="237">
        <f t="shared" si="104"/>
        <v>68000000</v>
      </c>
      <c r="M567" s="218" t="s">
        <v>850</v>
      </c>
      <c r="N567" s="297">
        <f t="shared" si="101"/>
        <v>68000000</v>
      </c>
      <c r="O567" s="450">
        <f t="shared" si="102"/>
        <v>2.9700000000000001E-2</v>
      </c>
      <c r="P567" s="238"/>
    </row>
    <row r="568" spans="1:17" ht="20.100000000000001" customHeight="1">
      <c r="A568" s="215" t="s">
        <v>1077</v>
      </c>
      <c r="B568" s="213"/>
      <c r="C568" s="258">
        <v>525</v>
      </c>
      <c r="D568" s="347" t="s">
        <v>1078</v>
      </c>
      <c r="E568" s="237">
        <v>50000</v>
      </c>
      <c r="F568" s="237">
        <f t="shared" si="103"/>
        <v>26250000</v>
      </c>
      <c r="G568" s="237"/>
      <c r="H568" s="237"/>
      <c r="I568" s="237"/>
      <c r="J568" s="237"/>
      <c r="K568" s="237">
        <f t="shared" si="104"/>
        <v>50000</v>
      </c>
      <c r="L568" s="237">
        <f t="shared" si="104"/>
        <v>26250000</v>
      </c>
      <c r="M568" s="218" t="s">
        <v>850</v>
      </c>
      <c r="N568" s="297">
        <f t="shared" si="101"/>
        <v>26250000</v>
      </c>
      <c r="O568" s="450">
        <f t="shared" si="102"/>
        <v>1.15E-2</v>
      </c>
      <c r="P568" s="238"/>
    </row>
    <row r="569" spans="1:17" ht="20.100000000000001" customHeight="1">
      <c r="A569" s="215" t="s">
        <v>1079</v>
      </c>
      <c r="B569" s="213"/>
      <c r="C569" s="258">
        <v>394</v>
      </c>
      <c r="D569" s="347" t="s">
        <v>1078</v>
      </c>
      <c r="E569" s="237">
        <v>450000</v>
      </c>
      <c r="F569" s="237">
        <f t="shared" si="103"/>
        <v>177300000</v>
      </c>
      <c r="G569" s="237"/>
      <c r="H569" s="237"/>
      <c r="I569" s="237"/>
      <c r="J569" s="237"/>
      <c r="K569" s="237">
        <f>+E569+G569+I569</f>
        <v>450000</v>
      </c>
      <c r="L569" s="237">
        <f>+F569+H569+J569</f>
        <v>177300000</v>
      </c>
      <c r="M569" s="218" t="s">
        <v>850</v>
      </c>
      <c r="N569" s="297">
        <f t="shared" si="101"/>
        <v>177300000</v>
      </c>
      <c r="O569" s="450">
        <f t="shared" si="102"/>
        <v>7.7499999999999999E-2</v>
      </c>
      <c r="P569" s="238"/>
    </row>
    <row r="570" spans="1:17" s="290" customFormat="1" ht="20.100000000000001" customHeight="1">
      <c r="A570" s="280" t="s">
        <v>1044</v>
      </c>
      <c r="B570" s="278"/>
      <c r="C570" s="251"/>
      <c r="D570" s="280"/>
      <c r="E570" s="281"/>
      <c r="F570" s="281">
        <f>SUM(F549:F569)</f>
        <v>1763945639</v>
      </c>
      <c r="G570" s="281"/>
      <c r="H570" s="281"/>
      <c r="I570" s="281"/>
      <c r="J570" s="281"/>
      <c r="K570" s="281"/>
      <c r="L570" s="281">
        <f>+F570+H570+J570</f>
        <v>1763945639</v>
      </c>
      <c r="M570" s="218"/>
      <c r="N570" s="218"/>
      <c r="O570" s="451"/>
      <c r="P570" s="218"/>
    </row>
    <row r="571" spans="1:17" ht="20.100000000000001" customHeight="1">
      <c r="A571" s="292" t="s">
        <v>851</v>
      </c>
      <c r="B571" s="213"/>
      <c r="C571" s="223"/>
      <c r="D571" s="215"/>
      <c r="E571" s="237"/>
      <c r="F571" s="237"/>
      <c r="G571" s="237"/>
      <c r="H571" s="237"/>
      <c r="I571" s="237"/>
      <c r="J571" s="237"/>
      <c r="K571" s="237"/>
      <c r="L571" s="237"/>
      <c r="M571" s="238"/>
      <c r="N571" s="238"/>
      <c r="O571" s="452"/>
      <c r="P571" s="238"/>
    </row>
    <row r="572" spans="1:17" ht="20.100000000000001" customHeight="1">
      <c r="A572" s="215" t="s">
        <v>1080</v>
      </c>
      <c r="B572" s="213" t="s">
        <v>904</v>
      </c>
      <c r="C572" s="348">
        <v>3</v>
      </c>
      <c r="D572" s="215" t="s">
        <v>1048</v>
      </c>
      <c r="E572" s="237">
        <v>23862</v>
      </c>
      <c r="F572" s="237">
        <f t="shared" ref="F572:F627" si="106">INT(E572*C572)</f>
        <v>71586</v>
      </c>
      <c r="G572" s="237">
        <v>350990</v>
      </c>
      <c r="H572" s="237">
        <f>INT(G572*C572)</f>
        <v>1052970</v>
      </c>
      <c r="I572" s="237">
        <v>2450</v>
      </c>
      <c r="J572" s="237">
        <f>INT(I572*C572)</f>
        <v>7350</v>
      </c>
      <c r="K572" s="237">
        <f>+E572+G572+I572</f>
        <v>377302</v>
      </c>
      <c r="L572" s="237">
        <f>+F572+H572+J572</f>
        <v>1131906</v>
      </c>
      <c r="M572" s="218" t="s">
        <v>850</v>
      </c>
      <c r="N572" s="297">
        <f>INT(L572*1)</f>
        <v>1131906</v>
      </c>
      <c r="O572" s="450">
        <f t="shared" ref="O572:O627" si="107">ROUND(N572/$N$638,4)</f>
        <v>5.0000000000000001E-4</v>
      </c>
      <c r="P572" s="238"/>
    </row>
    <row r="573" spans="1:17" ht="20.100000000000001" customHeight="1">
      <c r="A573" s="215" t="s">
        <v>1081</v>
      </c>
      <c r="B573" s="213" t="s">
        <v>904</v>
      </c>
      <c r="C573" s="348">
        <v>3</v>
      </c>
      <c r="D573" s="215" t="s">
        <v>1048</v>
      </c>
      <c r="E573" s="237">
        <v>22868</v>
      </c>
      <c r="F573" s="237">
        <f t="shared" si="106"/>
        <v>68604</v>
      </c>
      <c r="G573" s="237">
        <v>346561</v>
      </c>
      <c r="H573" s="237">
        <f t="shared" ref="H573:H627" si="108">INT(G573*C573)</f>
        <v>1039683</v>
      </c>
      <c r="I573" s="237">
        <v>2348</v>
      </c>
      <c r="J573" s="237">
        <f t="shared" ref="J573:J627" si="109">INT(I573*C573)</f>
        <v>7044</v>
      </c>
      <c r="K573" s="237">
        <f t="shared" ref="K573:L599" si="110">+E573+G573+I573</f>
        <v>371777</v>
      </c>
      <c r="L573" s="237">
        <f t="shared" si="110"/>
        <v>1115331</v>
      </c>
      <c r="M573" s="218" t="s">
        <v>850</v>
      </c>
      <c r="N573" s="297">
        <f t="shared" ref="N573:N627" si="111">INT(L573*1)</f>
        <v>1115331</v>
      </c>
      <c r="O573" s="450">
        <f t="shared" si="107"/>
        <v>5.0000000000000001E-4</v>
      </c>
      <c r="P573" s="238"/>
    </row>
    <row r="574" spans="1:17" ht="20.100000000000001" customHeight="1">
      <c r="A574" s="215" t="s">
        <v>1082</v>
      </c>
      <c r="B574" s="213" t="s">
        <v>904</v>
      </c>
      <c r="C574" s="348">
        <v>3</v>
      </c>
      <c r="D574" s="215" t="s">
        <v>1048</v>
      </c>
      <c r="E574" s="237">
        <v>85507</v>
      </c>
      <c r="F574" s="237">
        <f t="shared" si="106"/>
        <v>256521</v>
      </c>
      <c r="G574" s="237">
        <v>625546</v>
      </c>
      <c r="H574" s="237">
        <f t="shared" si="108"/>
        <v>1876638</v>
      </c>
      <c r="I574" s="237">
        <v>8780</v>
      </c>
      <c r="J574" s="237">
        <f t="shared" si="109"/>
        <v>26340</v>
      </c>
      <c r="K574" s="237">
        <f t="shared" si="110"/>
        <v>719833</v>
      </c>
      <c r="L574" s="237">
        <f t="shared" si="110"/>
        <v>2159499</v>
      </c>
      <c r="M574" s="218" t="s">
        <v>850</v>
      </c>
      <c r="N574" s="297">
        <f t="shared" si="111"/>
        <v>2159499</v>
      </c>
      <c r="O574" s="450">
        <f t="shared" si="107"/>
        <v>8.9999999999999998E-4</v>
      </c>
      <c r="P574" s="238"/>
    </row>
    <row r="575" spans="1:17" ht="20.100000000000001" customHeight="1">
      <c r="A575" s="215" t="s">
        <v>1083</v>
      </c>
      <c r="B575" s="213" t="s">
        <v>904</v>
      </c>
      <c r="C575" s="348">
        <v>3</v>
      </c>
      <c r="D575" s="215" t="s">
        <v>1048</v>
      </c>
      <c r="E575" s="237">
        <v>5965</v>
      </c>
      <c r="F575" s="237">
        <f t="shared" si="106"/>
        <v>17895</v>
      </c>
      <c r="G575" s="237">
        <v>271279</v>
      </c>
      <c r="H575" s="237">
        <f t="shared" si="108"/>
        <v>813837</v>
      </c>
      <c r="I575" s="237">
        <v>612</v>
      </c>
      <c r="J575" s="237">
        <f t="shared" si="109"/>
        <v>1836</v>
      </c>
      <c r="K575" s="237">
        <f t="shared" si="110"/>
        <v>277856</v>
      </c>
      <c r="L575" s="237">
        <f t="shared" si="110"/>
        <v>833568</v>
      </c>
      <c r="M575" s="218" t="s">
        <v>850</v>
      </c>
      <c r="N575" s="297">
        <f t="shared" si="111"/>
        <v>833568</v>
      </c>
      <c r="O575" s="450">
        <f t="shared" si="107"/>
        <v>4.0000000000000002E-4</v>
      </c>
      <c r="P575" s="238"/>
    </row>
    <row r="576" spans="1:17" ht="20.100000000000001" customHeight="1">
      <c r="A576" s="215" t="s">
        <v>1084</v>
      </c>
      <c r="B576" s="213" t="s">
        <v>904</v>
      </c>
      <c r="C576" s="348">
        <v>3</v>
      </c>
      <c r="D576" s="215" t="s">
        <v>1048</v>
      </c>
      <c r="E576" s="237">
        <v>19885</v>
      </c>
      <c r="F576" s="237">
        <f t="shared" si="106"/>
        <v>59655</v>
      </c>
      <c r="G576" s="237">
        <v>333276</v>
      </c>
      <c r="H576" s="237">
        <f t="shared" si="108"/>
        <v>999828</v>
      </c>
      <c r="I576" s="237">
        <v>2041</v>
      </c>
      <c r="J576" s="237">
        <f t="shared" si="109"/>
        <v>6123</v>
      </c>
      <c r="K576" s="237">
        <f t="shared" si="110"/>
        <v>355202</v>
      </c>
      <c r="L576" s="237">
        <f t="shared" si="110"/>
        <v>1065606</v>
      </c>
      <c r="M576" s="218" t="s">
        <v>850</v>
      </c>
      <c r="N576" s="297">
        <f t="shared" si="111"/>
        <v>1065606</v>
      </c>
      <c r="O576" s="450">
        <f t="shared" si="107"/>
        <v>5.0000000000000001E-4</v>
      </c>
      <c r="P576" s="238"/>
    </row>
    <row r="577" spans="1:16" ht="20.100000000000001" customHeight="1">
      <c r="A577" s="215" t="s">
        <v>1085</v>
      </c>
      <c r="B577" s="213" t="s">
        <v>904</v>
      </c>
      <c r="C577" s="348">
        <v>3</v>
      </c>
      <c r="D577" s="215" t="s">
        <v>1048</v>
      </c>
      <c r="E577" s="237">
        <v>22868</v>
      </c>
      <c r="F577" s="237">
        <f t="shared" si="106"/>
        <v>68604</v>
      </c>
      <c r="G577" s="237">
        <v>346561</v>
      </c>
      <c r="H577" s="237">
        <f t="shared" si="108"/>
        <v>1039683</v>
      </c>
      <c r="I577" s="237">
        <v>2348</v>
      </c>
      <c r="J577" s="237">
        <f t="shared" si="109"/>
        <v>7044</v>
      </c>
      <c r="K577" s="237">
        <f t="shared" si="110"/>
        <v>371777</v>
      </c>
      <c r="L577" s="237">
        <f t="shared" si="110"/>
        <v>1115331</v>
      </c>
      <c r="M577" s="218" t="s">
        <v>850</v>
      </c>
      <c r="N577" s="297">
        <f t="shared" si="111"/>
        <v>1115331</v>
      </c>
      <c r="O577" s="450">
        <f t="shared" si="107"/>
        <v>5.0000000000000001E-4</v>
      </c>
      <c r="P577" s="238"/>
    </row>
    <row r="578" spans="1:16" ht="20.100000000000001" customHeight="1">
      <c r="A578" s="215" t="s">
        <v>1086</v>
      </c>
      <c r="B578" s="213" t="s">
        <v>904</v>
      </c>
      <c r="C578" s="348">
        <v>3</v>
      </c>
      <c r="D578" s="215" t="s">
        <v>1048</v>
      </c>
      <c r="E578" s="237">
        <v>85507</v>
      </c>
      <c r="F578" s="237">
        <f t="shared" si="106"/>
        <v>256521</v>
      </c>
      <c r="G578" s="237">
        <v>625546</v>
      </c>
      <c r="H578" s="237">
        <f t="shared" si="108"/>
        <v>1876638</v>
      </c>
      <c r="I578" s="237">
        <v>8780</v>
      </c>
      <c r="J578" s="237">
        <f t="shared" si="109"/>
        <v>26340</v>
      </c>
      <c r="K578" s="237">
        <f t="shared" si="110"/>
        <v>719833</v>
      </c>
      <c r="L578" s="237">
        <f t="shared" si="110"/>
        <v>2159499</v>
      </c>
      <c r="M578" s="218" t="s">
        <v>850</v>
      </c>
      <c r="N578" s="297">
        <f t="shared" si="111"/>
        <v>2159499</v>
      </c>
      <c r="O578" s="450">
        <f t="shared" si="107"/>
        <v>8.9999999999999998E-4</v>
      </c>
      <c r="P578" s="238"/>
    </row>
    <row r="579" spans="1:16" ht="20.100000000000001" customHeight="1">
      <c r="A579" s="215" t="s">
        <v>1087</v>
      </c>
      <c r="B579" s="213" t="s">
        <v>904</v>
      </c>
      <c r="C579" s="258">
        <v>30</v>
      </c>
      <c r="D579" s="215" t="s">
        <v>1048</v>
      </c>
      <c r="E579" s="237">
        <f>E572</f>
        <v>23862</v>
      </c>
      <c r="F579" s="237">
        <f t="shared" si="106"/>
        <v>715860</v>
      </c>
      <c r="G579" s="237">
        <f>G572</f>
        <v>350990</v>
      </c>
      <c r="H579" s="237">
        <f t="shared" si="108"/>
        <v>10529700</v>
      </c>
      <c r="I579" s="237">
        <f>I572</f>
        <v>2450</v>
      </c>
      <c r="J579" s="237">
        <f t="shared" si="109"/>
        <v>73500</v>
      </c>
      <c r="K579" s="237">
        <f t="shared" si="110"/>
        <v>377302</v>
      </c>
      <c r="L579" s="237">
        <f t="shared" si="110"/>
        <v>11319060</v>
      </c>
      <c r="M579" s="218" t="s">
        <v>850</v>
      </c>
      <c r="N579" s="297">
        <f t="shared" si="111"/>
        <v>11319060</v>
      </c>
      <c r="O579" s="450">
        <f t="shared" si="107"/>
        <v>4.8999999999999998E-3</v>
      </c>
      <c r="P579" s="238"/>
    </row>
    <row r="580" spans="1:16" ht="20.100000000000001" customHeight="1">
      <c r="A580" s="215" t="s">
        <v>1088</v>
      </c>
      <c r="B580" s="213" t="s">
        <v>904</v>
      </c>
      <c r="C580" s="258">
        <v>30</v>
      </c>
      <c r="D580" s="215" t="s">
        <v>1048</v>
      </c>
      <c r="E580" s="237">
        <f t="shared" ref="E580:I585" si="112">E573</f>
        <v>22868</v>
      </c>
      <c r="F580" s="237">
        <f t="shared" si="106"/>
        <v>686040</v>
      </c>
      <c r="G580" s="237">
        <f t="shared" si="112"/>
        <v>346561</v>
      </c>
      <c r="H580" s="237">
        <f t="shared" si="108"/>
        <v>10396830</v>
      </c>
      <c r="I580" s="237">
        <f t="shared" si="112"/>
        <v>2348</v>
      </c>
      <c r="J580" s="237">
        <f t="shared" si="109"/>
        <v>70440</v>
      </c>
      <c r="K580" s="237">
        <f t="shared" si="110"/>
        <v>371777</v>
      </c>
      <c r="L580" s="237">
        <f t="shared" si="110"/>
        <v>11153310</v>
      </c>
      <c r="M580" s="218" t="s">
        <v>850</v>
      </c>
      <c r="N580" s="297">
        <f t="shared" si="111"/>
        <v>11153310</v>
      </c>
      <c r="O580" s="450">
        <f t="shared" si="107"/>
        <v>4.8999999999999998E-3</v>
      </c>
      <c r="P580" s="238"/>
    </row>
    <row r="581" spans="1:16" ht="20.100000000000001" customHeight="1">
      <c r="A581" s="215" t="s">
        <v>1089</v>
      </c>
      <c r="B581" s="213" t="s">
        <v>904</v>
      </c>
      <c r="C581" s="258">
        <v>30</v>
      </c>
      <c r="D581" s="215" t="s">
        <v>1048</v>
      </c>
      <c r="E581" s="237">
        <f t="shared" si="112"/>
        <v>85507</v>
      </c>
      <c r="F581" s="237">
        <f t="shared" si="106"/>
        <v>2565210</v>
      </c>
      <c r="G581" s="237">
        <f t="shared" si="112"/>
        <v>625546</v>
      </c>
      <c r="H581" s="237">
        <f t="shared" si="108"/>
        <v>18766380</v>
      </c>
      <c r="I581" s="237">
        <f t="shared" si="112"/>
        <v>8780</v>
      </c>
      <c r="J581" s="237">
        <f t="shared" si="109"/>
        <v>263400</v>
      </c>
      <c r="K581" s="237">
        <f t="shared" si="110"/>
        <v>719833</v>
      </c>
      <c r="L581" s="237">
        <f t="shared" si="110"/>
        <v>21594990</v>
      </c>
      <c r="M581" s="218" t="s">
        <v>850</v>
      </c>
      <c r="N581" s="297">
        <f t="shared" si="111"/>
        <v>21594990</v>
      </c>
      <c r="O581" s="450">
        <f t="shared" si="107"/>
        <v>9.4000000000000004E-3</v>
      </c>
      <c r="P581" s="238"/>
    </row>
    <row r="582" spans="1:16" ht="20.100000000000001" customHeight="1">
      <c r="A582" s="215" t="s">
        <v>1090</v>
      </c>
      <c r="B582" s="213" t="s">
        <v>904</v>
      </c>
      <c r="C582" s="258">
        <v>30</v>
      </c>
      <c r="D582" s="215" t="s">
        <v>1048</v>
      </c>
      <c r="E582" s="237">
        <f t="shared" si="112"/>
        <v>5965</v>
      </c>
      <c r="F582" s="237">
        <f t="shared" si="106"/>
        <v>178950</v>
      </c>
      <c r="G582" s="237">
        <f t="shared" si="112"/>
        <v>271279</v>
      </c>
      <c r="H582" s="237">
        <f t="shared" si="108"/>
        <v>8138370</v>
      </c>
      <c r="I582" s="237">
        <f t="shared" si="112"/>
        <v>612</v>
      </c>
      <c r="J582" s="237">
        <f t="shared" si="109"/>
        <v>18360</v>
      </c>
      <c r="K582" s="237">
        <f t="shared" si="110"/>
        <v>277856</v>
      </c>
      <c r="L582" s="237">
        <f t="shared" si="110"/>
        <v>8335680</v>
      </c>
      <c r="M582" s="218" t="s">
        <v>850</v>
      </c>
      <c r="N582" s="297">
        <f t="shared" si="111"/>
        <v>8335680</v>
      </c>
      <c r="O582" s="450">
        <f t="shared" si="107"/>
        <v>3.5999999999999999E-3</v>
      </c>
      <c r="P582" s="238"/>
    </row>
    <row r="583" spans="1:16" ht="20.100000000000001" customHeight="1">
      <c r="A583" s="215" t="s">
        <v>1091</v>
      </c>
      <c r="B583" s="213" t="s">
        <v>904</v>
      </c>
      <c r="C583" s="258">
        <v>30</v>
      </c>
      <c r="D583" s="215" t="s">
        <v>1048</v>
      </c>
      <c r="E583" s="237">
        <f t="shared" si="112"/>
        <v>19885</v>
      </c>
      <c r="F583" s="237">
        <f t="shared" si="106"/>
        <v>596550</v>
      </c>
      <c r="G583" s="237">
        <f t="shared" si="112"/>
        <v>333276</v>
      </c>
      <c r="H583" s="237">
        <f t="shared" si="108"/>
        <v>9998280</v>
      </c>
      <c r="I583" s="237">
        <f t="shared" si="112"/>
        <v>2041</v>
      </c>
      <c r="J583" s="237">
        <f t="shared" si="109"/>
        <v>61230</v>
      </c>
      <c r="K583" s="237">
        <f t="shared" si="110"/>
        <v>355202</v>
      </c>
      <c r="L583" s="237">
        <f t="shared" si="110"/>
        <v>10656060</v>
      </c>
      <c r="M583" s="218" t="s">
        <v>850</v>
      </c>
      <c r="N583" s="297">
        <f t="shared" si="111"/>
        <v>10656060</v>
      </c>
      <c r="O583" s="450">
        <f t="shared" si="107"/>
        <v>4.7000000000000002E-3</v>
      </c>
      <c r="P583" s="238"/>
    </row>
    <row r="584" spans="1:16" ht="20.100000000000001" customHeight="1">
      <c r="A584" s="215" t="s">
        <v>1092</v>
      </c>
      <c r="B584" s="213" t="s">
        <v>904</v>
      </c>
      <c r="C584" s="258">
        <v>30</v>
      </c>
      <c r="D584" s="215" t="s">
        <v>1048</v>
      </c>
      <c r="E584" s="237">
        <f t="shared" si="112"/>
        <v>22868</v>
      </c>
      <c r="F584" s="237">
        <f t="shared" si="106"/>
        <v>686040</v>
      </c>
      <c r="G584" s="237">
        <f t="shared" si="112"/>
        <v>346561</v>
      </c>
      <c r="H584" s="237">
        <f t="shared" si="108"/>
        <v>10396830</v>
      </c>
      <c r="I584" s="237">
        <f t="shared" si="112"/>
        <v>2348</v>
      </c>
      <c r="J584" s="237">
        <f t="shared" si="109"/>
        <v>70440</v>
      </c>
      <c r="K584" s="237">
        <f t="shared" si="110"/>
        <v>371777</v>
      </c>
      <c r="L584" s="237">
        <f t="shared" si="110"/>
        <v>11153310</v>
      </c>
      <c r="M584" s="218" t="s">
        <v>850</v>
      </c>
      <c r="N584" s="297">
        <f t="shared" si="111"/>
        <v>11153310</v>
      </c>
      <c r="O584" s="450">
        <f t="shared" si="107"/>
        <v>4.8999999999999998E-3</v>
      </c>
      <c r="P584" s="238"/>
    </row>
    <row r="585" spans="1:16" ht="20.100000000000001" customHeight="1">
      <c r="A585" s="215" t="s">
        <v>1093</v>
      </c>
      <c r="B585" s="213" t="s">
        <v>904</v>
      </c>
      <c r="C585" s="258">
        <v>30</v>
      </c>
      <c r="D585" s="215" t="s">
        <v>1048</v>
      </c>
      <c r="E585" s="237">
        <f t="shared" si="112"/>
        <v>85507</v>
      </c>
      <c r="F585" s="237">
        <f t="shared" si="106"/>
        <v>2565210</v>
      </c>
      <c r="G585" s="237">
        <f t="shared" si="112"/>
        <v>625546</v>
      </c>
      <c r="H585" s="237">
        <f t="shared" si="108"/>
        <v>18766380</v>
      </c>
      <c r="I585" s="237">
        <f t="shared" si="112"/>
        <v>8780</v>
      </c>
      <c r="J585" s="237">
        <f t="shared" si="109"/>
        <v>263400</v>
      </c>
      <c r="K585" s="237">
        <f>+E585+G585+I585</f>
        <v>719833</v>
      </c>
      <c r="L585" s="237">
        <f t="shared" si="110"/>
        <v>21594990</v>
      </c>
      <c r="M585" s="218" t="s">
        <v>850</v>
      </c>
      <c r="N585" s="297">
        <f t="shared" si="111"/>
        <v>21594990</v>
      </c>
      <c r="O585" s="450">
        <f t="shared" si="107"/>
        <v>9.4000000000000004E-3</v>
      </c>
      <c r="P585" s="238"/>
    </row>
    <row r="586" spans="1:16" ht="20.100000000000001" customHeight="1">
      <c r="A586" s="215" t="s">
        <v>1080</v>
      </c>
      <c r="B586" s="213" t="s">
        <v>910</v>
      </c>
      <c r="C586" s="348">
        <v>3</v>
      </c>
      <c r="D586" s="215" t="s">
        <v>1048</v>
      </c>
      <c r="E586" s="237">
        <v>10392</v>
      </c>
      <c r="F586" s="237">
        <f t="shared" si="106"/>
        <v>31176</v>
      </c>
      <c r="G586" s="237">
        <v>203898</v>
      </c>
      <c r="H586" s="237">
        <f t="shared" si="108"/>
        <v>611694</v>
      </c>
      <c r="I586" s="237">
        <v>1067</v>
      </c>
      <c r="J586" s="237">
        <f t="shared" si="109"/>
        <v>3201</v>
      </c>
      <c r="K586" s="237">
        <f t="shared" si="110"/>
        <v>215357</v>
      </c>
      <c r="L586" s="237">
        <f t="shared" si="110"/>
        <v>646071</v>
      </c>
      <c r="M586" s="218" t="s">
        <v>850</v>
      </c>
      <c r="N586" s="297">
        <f t="shared" si="111"/>
        <v>646071</v>
      </c>
      <c r="O586" s="450">
        <f t="shared" si="107"/>
        <v>2.9999999999999997E-4</v>
      </c>
      <c r="P586" s="238"/>
    </row>
    <row r="587" spans="1:16" ht="20.100000000000001" customHeight="1">
      <c r="A587" s="215" t="s">
        <v>1081</v>
      </c>
      <c r="B587" s="213" t="s">
        <v>910</v>
      </c>
      <c r="C587" s="348">
        <v>3</v>
      </c>
      <c r="D587" s="215" t="s">
        <v>1048</v>
      </c>
      <c r="E587" s="237">
        <v>9959</v>
      </c>
      <c r="F587" s="237">
        <f t="shared" si="106"/>
        <v>29877</v>
      </c>
      <c r="G587" s="237">
        <v>202100</v>
      </c>
      <c r="H587" s="237">
        <f t="shared" si="108"/>
        <v>606300</v>
      </c>
      <c r="I587" s="237">
        <v>1022</v>
      </c>
      <c r="J587" s="237">
        <f t="shared" si="109"/>
        <v>3066</v>
      </c>
      <c r="K587" s="237">
        <f t="shared" si="110"/>
        <v>213081</v>
      </c>
      <c r="L587" s="237">
        <f>+F587+H587+J587</f>
        <v>639243</v>
      </c>
      <c r="M587" s="218" t="s">
        <v>850</v>
      </c>
      <c r="N587" s="297">
        <f t="shared" si="111"/>
        <v>639243</v>
      </c>
      <c r="O587" s="450">
        <f t="shared" si="107"/>
        <v>2.9999999999999997E-4</v>
      </c>
      <c r="P587" s="238"/>
    </row>
    <row r="588" spans="1:16" ht="20.100000000000001" customHeight="1">
      <c r="A588" s="215" t="s">
        <v>1082</v>
      </c>
      <c r="B588" s="213" t="s">
        <v>910</v>
      </c>
      <c r="C588" s="348">
        <v>3</v>
      </c>
      <c r="D588" s="215" t="s">
        <v>1048</v>
      </c>
      <c r="E588" s="237">
        <v>37240</v>
      </c>
      <c r="F588" s="237">
        <f t="shared" si="106"/>
        <v>111720</v>
      </c>
      <c r="G588" s="237">
        <v>315403</v>
      </c>
      <c r="H588" s="237">
        <f t="shared" si="108"/>
        <v>946209</v>
      </c>
      <c r="I588" s="237">
        <v>3824</v>
      </c>
      <c r="J588" s="237">
        <f t="shared" si="109"/>
        <v>11472</v>
      </c>
      <c r="K588" s="237">
        <f t="shared" si="110"/>
        <v>356467</v>
      </c>
      <c r="L588" s="237">
        <f t="shared" si="110"/>
        <v>1069401</v>
      </c>
      <c r="M588" s="218" t="s">
        <v>850</v>
      </c>
      <c r="N588" s="297">
        <f t="shared" si="111"/>
        <v>1069401</v>
      </c>
      <c r="O588" s="450">
        <f t="shared" si="107"/>
        <v>5.0000000000000001E-4</v>
      </c>
      <c r="P588" s="238"/>
    </row>
    <row r="589" spans="1:16" ht="20.100000000000001" customHeight="1">
      <c r="A589" s="215" t="s">
        <v>1083</v>
      </c>
      <c r="B589" s="213" t="s">
        <v>910</v>
      </c>
      <c r="C589" s="258">
        <v>3</v>
      </c>
      <c r="D589" s="215" t="s">
        <v>1048</v>
      </c>
      <c r="E589" s="237">
        <v>2598</v>
      </c>
      <c r="F589" s="237">
        <f t="shared" si="106"/>
        <v>7794</v>
      </c>
      <c r="G589" s="237">
        <v>171525</v>
      </c>
      <c r="H589" s="237">
        <f t="shared" si="108"/>
        <v>514575</v>
      </c>
      <c r="I589" s="237">
        <v>266</v>
      </c>
      <c r="J589" s="237">
        <f t="shared" si="109"/>
        <v>798</v>
      </c>
      <c r="K589" s="237">
        <f t="shared" si="110"/>
        <v>174389</v>
      </c>
      <c r="L589" s="237">
        <f t="shared" si="110"/>
        <v>523167</v>
      </c>
      <c r="M589" s="218" t="s">
        <v>850</v>
      </c>
      <c r="N589" s="297">
        <f t="shared" si="111"/>
        <v>523167</v>
      </c>
      <c r="O589" s="450">
        <f t="shared" si="107"/>
        <v>2.0000000000000001E-4</v>
      </c>
      <c r="P589" s="238"/>
    </row>
    <row r="590" spans="1:16" ht="20.100000000000001" customHeight="1">
      <c r="A590" s="215" t="s">
        <v>1084</v>
      </c>
      <c r="B590" s="213" t="s">
        <v>910</v>
      </c>
      <c r="C590" s="258">
        <v>3</v>
      </c>
      <c r="D590" s="215" t="s">
        <v>1048</v>
      </c>
      <c r="E590" s="237">
        <v>8660</v>
      </c>
      <c r="F590" s="237">
        <f t="shared" si="106"/>
        <v>25980</v>
      </c>
      <c r="G590" s="237">
        <v>196704</v>
      </c>
      <c r="H590" s="237">
        <f t="shared" si="108"/>
        <v>590112</v>
      </c>
      <c r="I590" s="237">
        <v>889</v>
      </c>
      <c r="J590" s="237">
        <f t="shared" si="109"/>
        <v>2667</v>
      </c>
      <c r="K590" s="237">
        <f t="shared" si="110"/>
        <v>206253</v>
      </c>
      <c r="L590" s="237">
        <f t="shared" si="110"/>
        <v>618759</v>
      </c>
      <c r="M590" s="218" t="s">
        <v>850</v>
      </c>
      <c r="N590" s="297">
        <f t="shared" si="111"/>
        <v>618759</v>
      </c>
      <c r="O590" s="450">
        <f t="shared" si="107"/>
        <v>2.9999999999999997E-4</v>
      </c>
      <c r="P590" s="238"/>
    </row>
    <row r="591" spans="1:16" ht="20.100000000000001" customHeight="1">
      <c r="A591" s="215" t="s">
        <v>1085</v>
      </c>
      <c r="B591" s="213" t="s">
        <v>910</v>
      </c>
      <c r="C591" s="258">
        <v>3</v>
      </c>
      <c r="D591" s="215" t="s">
        <v>1048</v>
      </c>
      <c r="E591" s="237">
        <v>9959</v>
      </c>
      <c r="F591" s="237">
        <f t="shared" si="106"/>
        <v>29877</v>
      </c>
      <c r="G591" s="237">
        <v>202100</v>
      </c>
      <c r="H591" s="237">
        <f t="shared" si="108"/>
        <v>606300</v>
      </c>
      <c r="I591" s="237">
        <v>1022</v>
      </c>
      <c r="J591" s="237">
        <f t="shared" si="109"/>
        <v>3066</v>
      </c>
      <c r="K591" s="237">
        <f t="shared" si="110"/>
        <v>213081</v>
      </c>
      <c r="L591" s="237">
        <f t="shared" si="110"/>
        <v>639243</v>
      </c>
      <c r="M591" s="218" t="s">
        <v>850</v>
      </c>
      <c r="N591" s="297">
        <f t="shared" si="111"/>
        <v>639243</v>
      </c>
      <c r="O591" s="450">
        <f t="shared" si="107"/>
        <v>2.9999999999999997E-4</v>
      </c>
      <c r="P591" s="238"/>
    </row>
    <row r="592" spans="1:16" ht="20.100000000000001" customHeight="1">
      <c r="A592" s="215" t="s">
        <v>1086</v>
      </c>
      <c r="B592" s="213" t="s">
        <v>910</v>
      </c>
      <c r="C592" s="258">
        <v>3</v>
      </c>
      <c r="D592" s="215" t="s">
        <v>1048</v>
      </c>
      <c r="E592" s="237">
        <v>37240</v>
      </c>
      <c r="F592" s="237">
        <f t="shared" si="106"/>
        <v>111720</v>
      </c>
      <c r="G592" s="237">
        <v>315403</v>
      </c>
      <c r="H592" s="237">
        <f t="shared" si="108"/>
        <v>946209</v>
      </c>
      <c r="I592" s="237">
        <v>3824</v>
      </c>
      <c r="J592" s="237">
        <f t="shared" si="109"/>
        <v>11472</v>
      </c>
      <c r="K592" s="237">
        <f t="shared" si="110"/>
        <v>356467</v>
      </c>
      <c r="L592" s="237">
        <f t="shared" si="110"/>
        <v>1069401</v>
      </c>
      <c r="M592" s="218" t="s">
        <v>850</v>
      </c>
      <c r="N592" s="297">
        <f t="shared" si="111"/>
        <v>1069401</v>
      </c>
      <c r="O592" s="450">
        <f t="shared" si="107"/>
        <v>5.0000000000000001E-4</v>
      </c>
      <c r="P592" s="238"/>
    </row>
    <row r="593" spans="1:16" ht="20.100000000000001" customHeight="1">
      <c r="A593" s="215" t="s">
        <v>1087</v>
      </c>
      <c r="B593" s="213" t="s">
        <v>910</v>
      </c>
      <c r="C593" s="258">
        <v>30</v>
      </c>
      <c r="D593" s="215" t="s">
        <v>1048</v>
      </c>
      <c r="E593" s="237">
        <f>E586</f>
        <v>10392</v>
      </c>
      <c r="F593" s="237">
        <f t="shared" si="106"/>
        <v>311760</v>
      </c>
      <c r="G593" s="237">
        <f>G586</f>
        <v>203898</v>
      </c>
      <c r="H593" s="237">
        <f t="shared" si="108"/>
        <v>6116940</v>
      </c>
      <c r="I593" s="237">
        <f>I586</f>
        <v>1067</v>
      </c>
      <c r="J593" s="237">
        <f t="shared" si="109"/>
        <v>32010</v>
      </c>
      <c r="K593" s="237">
        <f t="shared" si="110"/>
        <v>215357</v>
      </c>
      <c r="L593" s="237">
        <f t="shared" si="110"/>
        <v>6460710</v>
      </c>
      <c r="M593" s="218" t="s">
        <v>850</v>
      </c>
      <c r="N593" s="297">
        <f t="shared" si="111"/>
        <v>6460710</v>
      </c>
      <c r="O593" s="450">
        <f t="shared" si="107"/>
        <v>2.8E-3</v>
      </c>
      <c r="P593" s="238"/>
    </row>
    <row r="594" spans="1:16" ht="20.100000000000001" customHeight="1">
      <c r="A594" s="215" t="s">
        <v>1088</v>
      </c>
      <c r="B594" s="213" t="s">
        <v>910</v>
      </c>
      <c r="C594" s="258">
        <v>30</v>
      </c>
      <c r="D594" s="215" t="s">
        <v>1048</v>
      </c>
      <c r="E594" s="237">
        <f t="shared" ref="E594:I599" si="113">E587</f>
        <v>9959</v>
      </c>
      <c r="F594" s="237">
        <f t="shared" si="106"/>
        <v>298770</v>
      </c>
      <c r="G594" s="237">
        <f t="shared" si="113"/>
        <v>202100</v>
      </c>
      <c r="H594" s="237">
        <f t="shared" si="108"/>
        <v>6063000</v>
      </c>
      <c r="I594" s="237">
        <f t="shared" si="113"/>
        <v>1022</v>
      </c>
      <c r="J594" s="237">
        <f t="shared" si="109"/>
        <v>30660</v>
      </c>
      <c r="K594" s="237">
        <f t="shared" si="110"/>
        <v>213081</v>
      </c>
      <c r="L594" s="237">
        <f t="shared" si="110"/>
        <v>6392430</v>
      </c>
      <c r="M594" s="218" t="s">
        <v>850</v>
      </c>
      <c r="N594" s="297">
        <f t="shared" si="111"/>
        <v>6392430</v>
      </c>
      <c r="O594" s="450">
        <f t="shared" si="107"/>
        <v>2.8E-3</v>
      </c>
      <c r="P594" s="238"/>
    </row>
    <row r="595" spans="1:16" ht="20.100000000000001" customHeight="1">
      <c r="A595" s="215" t="s">
        <v>1089</v>
      </c>
      <c r="B595" s="213" t="s">
        <v>910</v>
      </c>
      <c r="C595" s="258">
        <v>30</v>
      </c>
      <c r="D595" s="215" t="s">
        <v>1048</v>
      </c>
      <c r="E595" s="237">
        <f t="shared" si="113"/>
        <v>37240</v>
      </c>
      <c r="F595" s="237">
        <f t="shared" si="106"/>
        <v>1117200</v>
      </c>
      <c r="G595" s="237">
        <f t="shared" si="113"/>
        <v>315403</v>
      </c>
      <c r="H595" s="237">
        <f t="shared" si="108"/>
        <v>9462090</v>
      </c>
      <c r="I595" s="237">
        <f t="shared" si="113"/>
        <v>3824</v>
      </c>
      <c r="J595" s="237">
        <f t="shared" si="109"/>
        <v>114720</v>
      </c>
      <c r="K595" s="237">
        <f t="shared" si="110"/>
        <v>356467</v>
      </c>
      <c r="L595" s="237">
        <f t="shared" si="110"/>
        <v>10694010</v>
      </c>
      <c r="M595" s="218" t="s">
        <v>850</v>
      </c>
      <c r="N595" s="297">
        <f t="shared" si="111"/>
        <v>10694010</v>
      </c>
      <c r="O595" s="450">
        <f t="shared" si="107"/>
        <v>4.7000000000000002E-3</v>
      </c>
      <c r="P595" s="238"/>
    </row>
    <row r="596" spans="1:16" ht="20.100000000000001" customHeight="1">
      <c r="A596" s="215" t="s">
        <v>1090</v>
      </c>
      <c r="B596" s="213" t="s">
        <v>910</v>
      </c>
      <c r="C596" s="258">
        <v>30</v>
      </c>
      <c r="D596" s="215" t="s">
        <v>1048</v>
      </c>
      <c r="E596" s="237">
        <f t="shared" si="113"/>
        <v>2598</v>
      </c>
      <c r="F596" s="237">
        <f t="shared" si="106"/>
        <v>77940</v>
      </c>
      <c r="G596" s="237">
        <f t="shared" si="113"/>
        <v>171525</v>
      </c>
      <c r="H596" s="237">
        <f t="shared" si="108"/>
        <v>5145750</v>
      </c>
      <c r="I596" s="237">
        <f t="shared" si="113"/>
        <v>266</v>
      </c>
      <c r="J596" s="237">
        <f t="shared" si="109"/>
        <v>7980</v>
      </c>
      <c r="K596" s="237">
        <f t="shared" si="110"/>
        <v>174389</v>
      </c>
      <c r="L596" s="237">
        <f t="shared" si="110"/>
        <v>5231670</v>
      </c>
      <c r="M596" s="218" t="s">
        <v>850</v>
      </c>
      <c r="N596" s="297">
        <f t="shared" si="111"/>
        <v>5231670</v>
      </c>
      <c r="O596" s="450">
        <f t="shared" si="107"/>
        <v>2.3E-3</v>
      </c>
      <c r="P596" s="238"/>
    </row>
    <row r="597" spans="1:16" ht="20.100000000000001" customHeight="1">
      <c r="A597" s="215" t="s">
        <v>1091</v>
      </c>
      <c r="B597" s="213" t="s">
        <v>910</v>
      </c>
      <c r="C597" s="258">
        <v>30</v>
      </c>
      <c r="D597" s="215" t="s">
        <v>1048</v>
      </c>
      <c r="E597" s="237">
        <f t="shared" si="113"/>
        <v>8660</v>
      </c>
      <c r="F597" s="237">
        <f t="shared" si="106"/>
        <v>259800</v>
      </c>
      <c r="G597" s="237">
        <f t="shared" si="113"/>
        <v>196704</v>
      </c>
      <c r="H597" s="237">
        <f t="shared" si="108"/>
        <v>5901120</v>
      </c>
      <c r="I597" s="237">
        <f t="shared" si="113"/>
        <v>889</v>
      </c>
      <c r="J597" s="237">
        <f t="shared" si="109"/>
        <v>26670</v>
      </c>
      <c r="K597" s="237">
        <f>+E597+G597+I597</f>
        <v>206253</v>
      </c>
      <c r="L597" s="237">
        <f t="shared" si="110"/>
        <v>6187590</v>
      </c>
      <c r="M597" s="218" t="s">
        <v>850</v>
      </c>
      <c r="N597" s="297">
        <f t="shared" si="111"/>
        <v>6187590</v>
      </c>
      <c r="O597" s="450">
        <f t="shared" si="107"/>
        <v>2.7000000000000001E-3</v>
      </c>
      <c r="P597" s="238"/>
    </row>
    <row r="598" spans="1:16" ht="20.100000000000001" customHeight="1">
      <c r="A598" s="215" t="s">
        <v>1092</v>
      </c>
      <c r="B598" s="213" t="s">
        <v>910</v>
      </c>
      <c r="C598" s="258">
        <v>30</v>
      </c>
      <c r="D598" s="215" t="s">
        <v>1048</v>
      </c>
      <c r="E598" s="237">
        <f t="shared" si="113"/>
        <v>9959</v>
      </c>
      <c r="F598" s="237">
        <f t="shared" si="106"/>
        <v>298770</v>
      </c>
      <c r="G598" s="237">
        <f t="shared" si="113"/>
        <v>202100</v>
      </c>
      <c r="H598" s="237">
        <f t="shared" si="108"/>
        <v>6063000</v>
      </c>
      <c r="I598" s="237">
        <f t="shared" si="113"/>
        <v>1022</v>
      </c>
      <c r="J598" s="237">
        <f t="shared" si="109"/>
        <v>30660</v>
      </c>
      <c r="K598" s="237">
        <f t="shared" si="110"/>
        <v>213081</v>
      </c>
      <c r="L598" s="237">
        <f t="shared" si="110"/>
        <v>6392430</v>
      </c>
      <c r="M598" s="218" t="s">
        <v>850</v>
      </c>
      <c r="N598" s="297">
        <f t="shared" si="111"/>
        <v>6392430</v>
      </c>
      <c r="O598" s="450">
        <f t="shared" si="107"/>
        <v>2.8E-3</v>
      </c>
      <c r="P598" s="238"/>
    </row>
    <row r="599" spans="1:16" ht="20.100000000000001" customHeight="1">
      <c r="A599" s="215" t="s">
        <v>1093</v>
      </c>
      <c r="B599" s="213" t="s">
        <v>910</v>
      </c>
      <c r="C599" s="258">
        <v>30</v>
      </c>
      <c r="D599" s="215" t="s">
        <v>1048</v>
      </c>
      <c r="E599" s="237">
        <f t="shared" si="113"/>
        <v>37240</v>
      </c>
      <c r="F599" s="237">
        <f t="shared" si="106"/>
        <v>1117200</v>
      </c>
      <c r="G599" s="237">
        <f t="shared" si="113"/>
        <v>315403</v>
      </c>
      <c r="H599" s="237">
        <f t="shared" si="108"/>
        <v>9462090</v>
      </c>
      <c r="I599" s="237">
        <f t="shared" si="113"/>
        <v>3824</v>
      </c>
      <c r="J599" s="237">
        <f t="shared" si="109"/>
        <v>114720</v>
      </c>
      <c r="K599" s="237">
        <f t="shared" si="110"/>
        <v>356467</v>
      </c>
      <c r="L599" s="237">
        <f t="shared" si="110"/>
        <v>10694010</v>
      </c>
      <c r="M599" s="218" t="s">
        <v>850</v>
      </c>
      <c r="N599" s="297">
        <f t="shared" si="111"/>
        <v>10694010</v>
      </c>
      <c r="O599" s="450">
        <f t="shared" si="107"/>
        <v>4.7000000000000002E-3</v>
      </c>
      <c r="P599" s="238"/>
    </row>
    <row r="600" spans="1:16" ht="20.100000000000001" customHeight="1">
      <c r="A600" s="215" t="s">
        <v>1080</v>
      </c>
      <c r="B600" s="213" t="s">
        <v>912</v>
      </c>
      <c r="C600" s="348">
        <f>C586</f>
        <v>3</v>
      </c>
      <c r="D600" s="215" t="s">
        <v>1048</v>
      </c>
      <c r="E600" s="237">
        <v>6610</v>
      </c>
      <c r="F600" s="237">
        <f t="shared" si="106"/>
        <v>19830</v>
      </c>
      <c r="G600" s="237">
        <v>195209</v>
      </c>
      <c r="H600" s="237">
        <f t="shared" si="108"/>
        <v>585627</v>
      </c>
      <c r="I600" s="237">
        <v>678</v>
      </c>
      <c r="J600" s="237">
        <f t="shared" si="109"/>
        <v>2034</v>
      </c>
      <c r="K600" s="237">
        <f t="shared" ref="K600:L614" si="114">+E600+G600+I600</f>
        <v>202497</v>
      </c>
      <c r="L600" s="237">
        <f t="shared" si="114"/>
        <v>607491</v>
      </c>
      <c r="M600" s="218" t="s">
        <v>850</v>
      </c>
      <c r="N600" s="297">
        <f t="shared" si="111"/>
        <v>607491</v>
      </c>
      <c r="O600" s="450">
        <f t="shared" si="107"/>
        <v>2.9999999999999997E-4</v>
      </c>
      <c r="P600" s="238"/>
    </row>
    <row r="601" spans="1:16" ht="20.100000000000001" customHeight="1">
      <c r="A601" s="215" t="s">
        <v>1081</v>
      </c>
      <c r="B601" s="213" t="s">
        <v>912</v>
      </c>
      <c r="C601" s="348">
        <f t="shared" ref="C601:C606" si="115">C600</f>
        <v>3</v>
      </c>
      <c r="D601" s="215" t="s">
        <v>1048</v>
      </c>
      <c r="E601" s="237">
        <v>6335</v>
      </c>
      <c r="F601" s="237">
        <f t="shared" si="106"/>
        <v>19005</v>
      </c>
      <c r="G601" s="237">
        <v>193773</v>
      </c>
      <c r="H601" s="237">
        <f t="shared" si="108"/>
        <v>581319</v>
      </c>
      <c r="I601" s="237">
        <v>650</v>
      </c>
      <c r="J601" s="237">
        <f t="shared" si="109"/>
        <v>1950</v>
      </c>
      <c r="K601" s="237">
        <f t="shared" si="114"/>
        <v>200758</v>
      </c>
      <c r="L601" s="237">
        <f>+F601+H601+J601</f>
        <v>602274</v>
      </c>
      <c r="M601" s="218" t="s">
        <v>850</v>
      </c>
      <c r="N601" s="297">
        <f t="shared" si="111"/>
        <v>602274</v>
      </c>
      <c r="O601" s="450">
        <f t="shared" si="107"/>
        <v>2.9999999999999997E-4</v>
      </c>
      <c r="P601" s="238"/>
    </row>
    <row r="602" spans="1:16" ht="20.100000000000001" customHeight="1">
      <c r="A602" s="215" t="s">
        <v>1082</v>
      </c>
      <c r="B602" s="213" t="s">
        <v>912</v>
      </c>
      <c r="C602" s="348">
        <f t="shared" si="115"/>
        <v>3</v>
      </c>
      <c r="D602" s="215" t="s">
        <v>1048</v>
      </c>
      <c r="E602" s="237">
        <v>23687</v>
      </c>
      <c r="F602" s="237">
        <f t="shared" si="106"/>
        <v>71061</v>
      </c>
      <c r="G602" s="237">
        <v>284268</v>
      </c>
      <c r="H602" s="237">
        <f t="shared" si="108"/>
        <v>852804</v>
      </c>
      <c r="I602" s="237">
        <v>2432</v>
      </c>
      <c r="J602" s="237">
        <f t="shared" si="109"/>
        <v>7296</v>
      </c>
      <c r="K602" s="237">
        <f t="shared" si="114"/>
        <v>310387</v>
      </c>
      <c r="L602" s="237">
        <f t="shared" si="114"/>
        <v>931161</v>
      </c>
      <c r="M602" s="218" t="s">
        <v>850</v>
      </c>
      <c r="N602" s="297">
        <f t="shared" si="111"/>
        <v>931161</v>
      </c>
      <c r="O602" s="450">
        <f t="shared" si="107"/>
        <v>4.0000000000000002E-4</v>
      </c>
      <c r="P602" s="238"/>
    </row>
    <row r="603" spans="1:16" ht="20.100000000000001" customHeight="1">
      <c r="A603" s="215" t="s">
        <v>1083</v>
      </c>
      <c r="B603" s="213" t="s">
        <v>912</v>
      </c>
      <c r="C603" s="348">
        <f t="shared" si="115"/>
        <v>3</v>
      </c>
      <c r="D603" s="215" t="s">
        <v>1048</v>
      </c>
      <c r="E603" s="237">
        <v>1652</v>
      </c>
      <c r="F603" s="237">
        <f t="shared" si="106"/>
        <v>4956</v>
      </c>
      <c r="G603" s="237">
        <v>169353</v>
      </c>
      <c r="H603" s="237">
        <f t="shared" si="108"/>
        <v>508059</v>
      </c>
      <c r="I603" s="237">
        <v>169</v>
      </c>
      <c r="J603" s="237">
        <f t="shared" si="109"/>
        <v>507</v>
      </c>
      <c r="K603" s="237">
        <f t="shared" si="114"/>
        <v>171174</v>
      </c>
      <c r="L603" s="237">
        <f t="shared" si="114"/>
        <v>513522</v>
      </c>
      <c r="M603" s="218" t="s">
        <v>850</v>
      </c>
      <c r="N603" s="297">
        <f t="shared" si="111"/>
        <v>513522</v>
      </c>
      <c r="O603" s="450">
        <f t="shared" si="107"/>
        <v>2.0000000000000001E-4</v>
      </c>
      <c r="P603" s="238"/>
    </row>
    <row r="604" spans="1:16" ht="20.100000000000001" customHeight="1">
      <c r="A604" s="215" t="s">
        <v>1084</v>
      </c>
      <c r="B604" s="213" t="s">
        <v>912</v>
      </c>
      <c r="C604" s="348">
        <f t="shared" si="115"/>
        <v>3</v>
      </c>
      <c r="D604" s="215" t="s">
        <v>1048</v>
      </c>
      <c r="E604" s="237">
        <v>5508</v>
      </c>
      <c r="F604" s="237">
        <f t="shared" si="106"/>
        <v>16524</v>
      </c>
      <c r="G604" s="237">
        <v>189463</v>
      </c>
      <c r="H604" s="237">
        <f t="shared" si="108"/>
        <v>568389</v>
      </c>
      <c r="I604" s="237">
        <v>565</v>
      </c>
      <c r="J604" s="237">
        <f t="shared" si="109"/>
        <v>1695</v>
      </c>
      <c r="K604" s="237">
        <f t="shared" si="114"/>
        <v>195536</v>
      </c>
      <c r="L604" s="237">
        <f t="shared" si="114"/>
        <v>586608</v>
      </c>
      <c r="M604" s="218" t="s">
        <v>850</v>
      </c>
      <c r="N604" s="297">
        <f t="shared" si="111"/>
        <v>586608</v>
      </c>
      <c r="O604" s="450">
        <f t="shared" si="107"/>
        <v>2.9999999999999997E-4</v>
      </c>
      <c r="P604" s="238"/>
    </row>
    <row r="605" spans="1:16" ht="20.100000000000001" customHeight="1">
      <c r="A605" s="215" t="s">
        <v>1085</v>
      </c>
      <c r="B605" s="213" t="s">
        <v>912</v>
      </c>
      <c r="C605" s="348">
        <f t="shared" si="115"/>
        <v>3</v>
      </c>
      <c r="D605" s="215" t="s">
        <v>1048</v>
      </c>
      <c r="E605" s="237">
        <v>6335</v>
      </c>
      <c r="F605" s="237">
        <f t="shared" si="106"/>
        <v>19005</v>
      </c>
      <c r="G605" s="237">
        <v>193773</v>
      </c>
      <c r="H605" s="237">
        <f t="shared" si="108"/>
        <v>581319</v>
      </c>
      <c r="I605" s="237">
        <v>650</v>
      </c>
      <c r="J605" s="237">
        <f t="shared" si="109"/>
        <v>1950</v>
      </c>
      <c r="K605" s="237">
        <f t="shared" si="114"/>
        <v>200758</v>
      </c>
      <c r="L605" s="237">
        <f t="shared" si="114"/>
        <v>602274</v>
      </c>
      <c r="M605" s="218" t="s">
        <v>850</v>
      </c>
      <c r="N605" s="297">
        <f t="shared" si="111"/>
        <v>602274</v>
      </c>
      <c r="O605" s="450">
        <f t="shared" si="107"/>
        <v>2.9999999999999997E-4</v>
      </c>
      <c r="P605" s="238"/>
    </row>
    <row r="606" spans="1:16" ht="20.100000000000001" customHeight="1">
      <c r="A606" s="215" t="s">
        <v>1086</v>
      </c>
      <c r="B606" s="213" t="s">
        <v>912</v>
      </c>
      <c r="C606" s="348">
        <f t="shared" si="115"/>
        <v>3</v>
      </c>
      <c r="D606" s="215" t="s">
        <v>1048</v>
      </c>
      <c r="E606" s="237">
        <v>23687</v>
      </c>
      <c r="F606" s="237">
        <f t="shared" si="106"/>
        <v>71061</v>
      </c>
      <c r="G606" s="237">
        <v>284268</v>
      </c>
      <c r="H606" s="237">
        <f t="shared" si="108"/>
        <v>852804</v>
      </c>
      <c r="I606" s="237">
        <v>2432</v>
      </c>
      <c r="J606" s="237">
        <f t="shared" si="109"/>
        <v>7296</v>
      </c>
      <c r="K606" s="237">
        <f t="shared" si="114"/>
        <v>310387</v>
      </c>
      <c r="L606" s="237">
        <f t="shared" si="114"/>
        <v>931161</v>
      </c>
      <c r="M606" s="218" t="s">
        <v>850</v>
      </c>
      <c r="N606" s="297">
        <f t="shared" si="111"/>
        <v>931161</v>
      </c>
      <c r="O606" s="450">
        <f t="shared" si="107"/>
        <v>4.0000000000000002E-4</v>
      </c>
      <c r="P606" s="238"/>
    </row>
    <row r="607" spans="1:16" ht="20.100000000000001" customHeight="1">
      <c r="A607" s="215" t="s">
        <v>1087</v>
      </c>
      <c r="B607" s="213" t="s">
        <v>912</v>
      </c>
      <c r="C607" s="258">
        <f>C593</f>
        <v>30</v>
      </c>
      <c r="D607" s="215" t="s">
        <v>1048</v>
      </c>
      <c r="E607" s="237">
        <f>E600</f>
        <v>6610</v>
      </c>
      <c r="F607" s="237">
        <f t="shared" si="106"/>
        <v>198300</v>
      </c>
      <c r="G607" s="237">
        <f>G600</f>
        <v>195209</v>
      </c>
      <c r="H607" s="237">
        <f t="shared" si="108"/>
        <v>5856270</v>
      </c>
      <c r="I607" s="237">
        <f>I600</f>
        <v>678</v>
      </c>
      <c r="J607" s="237">
        <f t="shared" si="109"/>
        <v>20340</v>
      </c>
      <c r="K607" s="237">
        <f t="shared" si="114"/>
        <v>202497</v>
      </c>
      <c r="L607" s="237">
        <f t="shared" si="114"/>
        <v>6074910</v>
      </c>
      <c r="M607" s="218" t="s">
        <v>850</v>
      </c>
      <c r="N607" s="297">
        <f t="shared" si="111"/>
        <v>6074910</v>
      </c>
      <c r="O607" s="450">
        <f t="shared" si="107"/>
        <v>2.7000000000000001E-3</v>
      </c>
      <c r="P607" s="238"/>
    </row>
    <row r="608" spans="1:16" ht="20.100000000000001" customHeight="1">
      <c r="A608" s="215" t="s">
        <v>1088</v>
      </c>
      <c r="B608" s="213" t="s">
        <v>912</v>
      </c>
      <c r="C608" s="258">
        <f t="shared" ref="C608:C613" si="116">C607</f>
        <v>30</v>
      </c>
      <c r="D608" s="215" t="s">
        <v>1048</v>
      </c>
      <c r="E608" s="237">
        <f t="shared" ref="E608:E613" si="117">E601</f>
        <v>6335</v>
      </c>
      <c r="F608" s="237">
        <f t="shared" si="106"/>
        <v>190050</v>
      </c>
      <c r="G608" s="237">
        <f t="shared" ref="G608:G613" si="118">G601</f>
        <v>193773</v>
      </c>
      <c r="H608" s="237">
        <f t="shared" si="108"/>
        <v>5813190</v>
      </c>
      <c r="I608" s="237">
        <f t="shared" ref="I608:I613" si="119">I601</f>
        <v>650</v>
      </c>
      <c r="J608" s="237">
        <f t="shared" si="109"/>
        <v>19500</v>
      </c>
      <c r="K608" s="237">
        <f t="shared" si="114"/>
        <v>200758</v>
      </c>
      <c r="L608" s="237">
        <f t="shared" si="114"/>
        <v>6022740</v>
      </c>
      <c r="M608" s="218" t="s">
        <v>850</v>
      </c>
      <c r="N608" s="297">
        <f t="shared" si="111"/>
        <v>6022740</v>
      </c>
      <c r="O608" s="450">
        <f t="shared" si="107"/>
        <v>2.5999999999999999E-3</v>
      </c>
      <c r="P608" s="238"/>
    </row>
    <row r="609" spans="1:16" ht="20.100000000000001" customHeight="1">
      <c r="A609" s="215" t="s">
        <v>1089</v>
      </c>
      <c r="B609" s="213" t="s">
        <v>912</v>
      </c>
      <c r="C609" s="258">
        <f t="shared" si="116"/>
        <v>30</v>
      </c>
      <c r="D609" s="215" t="s">
        <v>1048</v>
      </c>
      <c r="E609" s="237">
        <f t="shared" si="117"/>
        <v>23687</v>
      </c>
      <c r="F609" s="237">
        <f t="shared" si="106"/>
        <v>710610</v>
      </c>
      <c r="G609" s="237">
        <f t="shared" si="118"/>
        <v>284268</v>
      </c>
      <c r="H609" s="237">
        <f t="shared" si="108"/>
        <v>8528040</v>
      </c>
      <c r="I609" s="237">
        <f t="shared" si="119"/>
        <v>2432</v>
      </c>
      <c r="J609" s="237">
        <f t="shared" si="109"/>
        <v>72960</v>
      </c>
      <c r="K609" s="237">
        <f t="shared" si="114"/>
        <v>310387</v>
      </c>
      <c r="L609" s="237">
        <f t="shared" si="114"/>
        <v>9311610</v>
      </c>
      <c r="M609" s="218" t="s">
        <v>850</v>
      </c>
      <c r="N609" s="297">
        <f t="shared" si="111"/>
        <v>9311610</v>
      </c>
      <c r="O609" s="450">
        <f t="shared" si="107"/>
        <v>4.1000000000000003E-3</v>
      </c>
      <c r="P609" s="238"/>
    </row>
    <row r="610" spans="1:16" ht="20.100000000000001" customHeight="1">
      <c r="A610" s="215" t="s">
        <v>1090</v>
      </c>
      <c r="B610" s="213" t="s">
        <v>912</v>
      </c>
      <c r="C610" s="258">
        <f t="shared" si="116"/>
        <v>30</v>
      </c>
      <c r="D610" s="215" t="s">
        <v>1048</v>
      </c>
      <c r="E610" s="237">
        <f t="shared" si="117"/>
        <v>1652</v>
      </c>
      <c r="F610" s="237">
        <f t="shared" si="106"/>
        <v>49560</v>
      </c>
      <c r="G610" s="237">
        <f t="shared" si="118"/>
        <v>169353</v>
      </c>
      <c r="H610" s="237">
        <f t="shared" si="108"/>
        <v>5080590</v>
      </c>
      <c r="I610" s="237">
        <f t="shared" si="119"/>
        <v>169</v>
      </c>
      <c r="J610" s="237">
        <f t="shared" si="109"/>
        <v>5070</v>
      </c>
      <c r="K610" s="237">
        <f t="shared" si="114"/>
        <v>171174</v>
      </c>
      <c r="L610" s="237">
        <f t="shared" si="114"/>
        <v>5135220</v>
      </c>
      <c r="M610" s="218" t="s">
        <v>850</v>
      </c>
      <c r="N610" s="297">
        <f t="shared" si="111"/>
        <v>5135220</v>
      </c>
      <c r="O610" s="450">
        <f t="shared" si="107"/>
        <v>2.2000000000000001E-3</v>
      </c>
      <c r="P610" s="238"/>
    </row>
    <row r="611" spans="1:16" ht="20.100000000000001" customHeight="1">
      <c r="A611" s="215" t="s">
        <v>1091</v>
      </c>
      <c r="B611" s="213" t="s">
        <v>912</v>
      </c>
      <c r="C611" s="258">
        <f t="shared" si="116"/>
        <v>30</v>
      </c>
      <c r="D611" s="215" t="s">
        <v>1048</v>
      </c>
      <c r="E611" s="237">
        <f t="shared" si="117"/>
        <v>5508</v>
      </c>
      <c r="F611" s="237">
        <f t="shared" si="106"/>
        <v>165240</v>
      </c>
      <c r="G611" s="237">
        <f t="shared" si="118"/>
        <v>189463</v>
      </c>
      <c r="H611" s="237">
        <f t="shared" si="108"/>
        <v>5683890</v>
      </c>
      <c r="I611" s="237">
        <f t="shared" si="119"/>
        <v>565</v>
      </c>
      <c r="J611" s="237">
        <f t="shared" si="109"/>
        <v>16950</v>
      </c>
      <c r="K611" s="237">
        <f>+E611+G611+I611</f>
        <v>195536</v>
      </c>
      <c r="L611" s="237">
        <f t="shared" si="114"/>
        <v>5866080</v>
      </c>
      <c r="M611" s="218" t="s">
        <v>850</v>
      </c>
      <c r="N611" s="297">
        <f t="shared" si="111"/>
        <v>5866080</v>
      </c>
      <c r="O611" s="450">
        <f t="shared" si="107"/>
        <v>2.5999999999999999E-3</v>
      </c>
      <c r="P611" s="238"/>
    </row>
    <row r="612" spans="1:16" ht="20.100000000000001" customHeight="1">
      <c r="A612" s="215" t="s">
        <v>1092</v>
      </c>
      <c r="B612" s="213" t="s">
        <v>912</v>
      </c>
      <c r="C612" s="258">
        <f t="shared" si="116"/>
        <v>30</v>
      </c>
      <c r="D612" s="215" t="s">
        <v>1048</v>
      </c>
      <c r="E612" s="237">
        <f t="shared" si="117"/>
        <v>6335</v>
      </c>
      <c r="F612" s="237">
        <f t="shared" si="106"/>
        <v>190050</v>
      </c>
      <c r="G612" s="237">
        <f t="shared" si="118"/>
        <v>193773</v>
      </c>
      <c r="H612" s="237">
        <f t="shared" si="108"/>
        <v>5813190</v>
      </c>
      <c r="I612" s="237">
        <f t="shared" si="119"/>
        <v>650</v>
      </c>
      <c r="J612" s="237">
        <f t="shared" si="109"/>
        <v>19500</v>
      </c>
      <c r="K612" s="237">
        <f t="shared" ref="K612:L627" si="120">+E612+G612+I612</f>
        <v>200758</v>
      </c>
      <c r="L612" s="237">
        <f t="shared" si="114"/>
        <v>6022740</v>
      </c>
      <c r="M612" s="218" t="s">
        <v>850</v>
      </c>
      <c r="N612" s="297">
        <f t="shared" si="111"/>
        <v>6022740</v>
      </c>
      <c r="O612" s="450">
        <f t="shared" si="107"/>
        <v>2.5999999999999999E-3</v>
      </c>
      <c r="P612" s="238"/>
    </row>
    <row r="613" spans="1:16" ht="20.100000000000001" customHeight="1">
      <c r="A613" s="215" t="s">
        <v>1093</v>
      </c>
      <c r="B613" s="213" t="s">
        <v>912</v>
      </c>
      <c r="C613" s="258">
        <f t="shared" si="116"/>
        <v>30</v>
      </c>
      <c r="D613" s="215" t="s">
        <v>1048</v>
      </c>
      <c r="E613" s="237">
        <f t="shared" si="117"/>
        <v>23687</v>
      </c>
      <c r="F613" s="237">
        <f t="shared" si="106"/>
        <v>710610</v>
      </c>
      <c r="G613" s="237">
        <f t="shared" si="118"/>
        <v>284268</v>
      </c>
      <c r="H613" s="237">
        <f t="shared" si="108"/>
        <v>8528040</v>
      </c>
      <c r="I613" s="237">
        <f t="shared" si="119"/>
        <v>2432</v>
      </c>
      <c r="J613" s="237">
        <f t="shared" si="109"/>
        <v>72960</v>
      </c>
      <c r="K613" s="237">
        <f t="shared" si="120"/>
        <v>310387</v>
      </c>
      <c r="L613" s="237">
        <f t="shared" si="114"/>
        <v>9311610</v>
      </c>
      <c r="M613" s="218" t="s">
        <v>850</v>
      </c>
      <c r="N613" s="297">
        <f t="shared" si="111"/>
        <v>9311610</v>
      </c>
      <c r="O613" s="450">
        <f t="shared" si="107"/>
        <v>4.1000000000000003E-3</v>
      </c>
      <c r="P613" s="238"/>
    </row>
    <row r="614" spans="1:16" ht="20.100000000000001" customHeight="1">
      <c r="A614" s="215" t="s">
        <v>1080</v>
      </c>
      <c r="B614" s="213" t="s">
        <v>917</v>
      </c>
      <c r="C614" s="348">
        <f>C600</f>
        <v>3</v>
      </c>
      <c r="D614" s="215" t="s">
        <v>1048</v>
      </c>
      <c r="E614" s="237">
        <v>2188</v>
      </c>
      <c r="F614" s="237">
        <f t="shared" si="106"/>
        <v>6564</v>
      </c>
      <c r="G614" s="237">
        <v>174603</v>
      </c>
      <c r="H614" s="237">
        <f t="shared" si="108"/>
        <v>523809</v>
      </c>
      <c r="I614" s="237">
        <v>224</v>
      </c>
      <c r="J614" s="237">
        <f t="shared" si="109"/>
        <v>672</v>
      </c>
      <c r="K614" s="237">
        <f t="shared" si="120"/>
        <v>177015</v>
      </c>
      <c r="L614" s="237">
        <f t="shared" si="114"/>
        <v>531045</v>
      </c>
      <c r="M614" s="218" t="s">
        <v>850</v>
      </c>
      <c r="N614" s="297">
        <f t="shared" si="111"/>
        <v>531045</v>
      </c>
      <c r="O614" s="450">
        <f t="shared" si="107"/>
        <v>2.0000000000000001E-4</v>
      </c>
      <c r="P614" s="238"/>
    </row>
    <row r="615" spans="1:16" ht="20.100000000000001" customHeight="1">
      <c r="A615" s="215" t="s">
        <v>1081</v>
      </c>
      <c r="B615" s="213" t="s">
        <v>917</v>
      </c>
      <c r="C615" s="348">
        <f t="shared" ref="C615:C620" si="121">C614</f>
        <v>3</v>
      </c>
      <c r="D615" s="215" t="s">
        <v>1048</v>
      </c>
      <c r="E615" s="237">
        <v>1790</v>
      </c>
      <c r="F615" s="237">
        <f t="shared" si="106"/>
        <v>5370</v>
      </c>
      <c r="G615" s="237">
        <v>172081</v>
      </c>
      <c r="H615" s="237">
        <f t="shared" si="108"/>
        <v>516243</v>
      </c>
      <c r="I615" s="237">
        <v>183</v>
      </c>
      <c r="J615" s="237">
        <f t="shared" si="109"/>
        <v>549</v>
      </c>
      <c r="K615" s="237">
        <f t="shared" si="120"/>
        <v>174054</v>
      </c>
      <c r="L615" s="237">
        <f>+F615+H615+J615</f>
        <v>522162</v>
      </c>
      <c r="M615" s="218" t="s">
        <v>850</v>
      </c>
      <c r="N615" s="297">
        <f t="shared" si="111"/>
        <v>522162</v>
      </c>
      <c r="O615" s="450">
        <f t="shared" si="107"/>
        <v>2.0000000000000001E-4</v>
      </c>
      <c r="P615" s="238"/>
    </row>
    <row r="616" spans="1:16" ht="20.100000000000001" customHeight="1">
      <c r="A616" s="215" t="s">
        <v>1082</v>
      </c>
      <c r="B616" s="213" t="s">
        <v>917</v>
      </c>
      <c r="C616" s="348">
        <f t="shared" si="121"/>
        <v>3</v>
      </c>
      <c r="D616" s="215" t="s">
        <v>1048</v>
      </c>
      <c r="E616" s="237">
        <v>10346</v>
      </c>
      <c r="F616" s="237">
        <f t="shared" si="106"/>
        <v>31038</v>
      </c>
      <c r="G616" s="237">
        <v>226295</v>
      </c>
      <c r="H616" s="237">
        <f t="shared" si="108"/>
        <v>678885</v>
      </c>
      <c r="I616" s="237">
        <v>1062</v>
      </c>
      <c r="J616" s="237">
        <f t="shared" si="109"/>
        <v>3186</v>
      </c>
      <c r="K616" s="237">
        <f t="shared" si="120"/>
        <v>237703</v>
      </c>
      <c r="L616" s="237">
        <f t="shared" si="120"/>
        <v>713109</v>
      </c>
      <c r="M616" s="218" t="s">
        <v>850</v>
      </c>
      <c r="N616" s="297">
        <f t="shared" si="111"/>
        <v>713109</v>
      </c>
      <c r="O616" s="450">
        <f t="shared" si="107"/>
        <v>2.9999999999999997E-4</v>
      </c>
      <c r="P616" s="238"/>
    </row>
    <row r="617" spans="1:16" ht="20.100000000000001" customHeight="1">
      <c r="A617" s="215" t="s">
        <v>1083</v>
      </c>
      <c r="B617" s="213" t="s">
        <v>917</v>
      </c>
      <c r="C617" s="348">
        <f t="shared" si="121"/>
        <v>3</v>
      </c>
      <c r="D617" s="215" t="s">
        <v>1048</v>
      </c>
      <c r="E617" s="237">
        <v>1094</v>
      </c>
      <c r="F617" s="237">
        <f t="shared" si="106"/>
        <v>3282</v>
      </c>
      <c r="G617" s="237">
        <v>167668</v>
      </c>
      <c r="H617" s="237">
        <f t="shared" si="108"/>
        <v>503004</v>
      </c>
      <c r="I617" s="237">
        <v>112</v>
      </c>
      <c r="J617" s="237">
        <f t="shared" si="109"/>
        <v>336</v>
      </c>
      <c r="K617" s="237">
        <f t="shared" si="120"/>
        <v>168874</v>
      </c>
      <c r="L617" s="237">
        <f t="shared" si="120"/>
        <v>506622</v>
      </c>
      <c r="M617" s="218" t="s">
        <v>850</v>
      </c>
      <c r="N617" s="297">
        <f t="shared" si="111"/>
        <v>506622</v>
      </c>
      <c r="O617" s="450">
        <f t="shared" si="107"/>
        <v>2.0000000000000001E-4</v>
      </c>
      <c r="P617" s="238"/>
    </row>
    <row r="618" spans="1:16" ht="20.100000000000001" customHeight="1">
      <c r="A618" s="215" t="s">
        <v>1084</v>
      </c>
      <c r="B618" s="213" t="s">
        <v>917</v>
      </c>
      <c r="C618" s="348">
        <f t="shared" si="121"/>
        <v>3</v>
      </c>
      <c r="D618" s="215" t="s">
        <v>1048</v>
      </c>
      <c r="E618" s="237">
        <v>3879</v>
      </c>
      <c r="F618" s="237">
        <f t="shared" si="106"/>
        <v>11637</v>
      </c>
      <c r="G618" s="237">
        <v>185319</v>
      </c>
      <c r="H618" s="237">
        <f t="shared" si="108"/>
        <v>555957</v>
      </c>
      <c r="I618" s="237">
        <v>398</v>
      </c>
      <c r="J618" s="237">
        <f t="shared" si="109"/>
        <v>1194</v>
      </c>
      <c r="K618" s="237">
        <f t="shared" si="120"/>
        <v>189596</v>
      </c>
      <c r="L618" s="237">
        <f t="shared" si="120"/>
        <v>568788</v>
      </c>
      <c r="M618" s="218" t="s">
        <v>850</v>
      </c>
      <c r="N618" s="297">
        <f t="shared" si="111"/>
        <v>568788</v>
      </c>
      <c r="O618" s="450">
        <f t="shared" si="107"/>
        <v>2.0000000000000001E-4</v>
      </c>
      <c r="P618" s="238"/>
    </row>
    <row r="619" spans="1:16" ht="20.100000000000001" customHeight="1">
      <c r="A619" s="215" t="s">
        <v>1085</v>
      </c>
      <c r="B619" s="213" t="s">
        <v>917</v>
      </c>
      <c r="C619" s="348">
        <f t="shared" si="121"/>
        <v>3</v>
      </c>
      <c r="D619" s="215" t="s">
        <v>1048</v>
      </c>
      <c r="E619" s="237">
        <v>1989</v>
      </c>
      <c r="F619" s="237">
        <f t="shared" si="106"/>
        <v>5967</v>
      </c>
      <c r="G619" s="237">
        <v>173343</v>
      </c>
      <c r="H619" s="237">
        <f t="shared" si="108"/>
        <v>520029</v>
      </c>
      <c r="I619" s="237">
        <v>204</v>
      </c>
      <c r="J619" s="237">
        <f t="shared" si="109"/>
        <v>612</v>
      </c>
      <c r="K619" s="237">
        <f t="shared" si="120"/>
        <v>175536</v>
      </c>
      <c r="L619" s="237">
        <f t="shared" si="120"/>
        <v>526608</v>
      </c>
      <c r="M619" s="218" t="s">
        <v>850</v>
      </c>
      <c r="N619" s="297">
        <f t="shared" si="111"/>
        <v>526608</v>
      </c>
      <c r="O619" s="450">
        <f t="shared" si="107"/>
        <v>2.0000000000000001E-4</v>
      </c>
      <c r="P619" s="238"/>
    </row>
    <row r="620" spans="1:16" ht="20.100000000000001" customHeight="1">
      <c r="A620" s="215" t="s">
        <v>1086</v>
      </c>
      <c r="B620" s="213" t="s">
        <v>917</v>
      </c>
      <c r="C620" s="348">
        <f t="shared" si="121"/>
        <v>3</v>
      </c>
      <c r="D620" s="215" t="s">
        <v>1048</v>
      </c>
      <c r="E620" s="237">
        <v>12137</v>
      </c>
      <c r="F620" s="237">
        <f t="shared" si="106"/>
        <v>36411</v>
      </c>
      <c r="G620" s="237">
        <v>237641</v>
      </c>
      <c r="H620" s="237">
        <f t="shared" si="108"/>
        <v>712923</v>
      </c>
      <c r="I620" s="237">
        <v>1246</v>
      </c>
      <c r="J620" s="237">
        <f t="shared" si="109"/>
        <v>3738</v>
      </c>
      <c r="K620" s="237">
        <f t="shared" si="120"/>
        <v>251024</v>
      </c>
      <c r="L620" s="237">
        <f t="shared" si="120"/>
        <v>753072</v>
      </c>
      <c r="M620" s="218" t="s">
        <v>850</v>
      </c>
      <c r="N620" s="297">
        <f t="shared" si="111"/>
        <v>753072</v>
      </c>
      <c r="O620" s="450">
        <f t="shared" si="107"/>
        <v>2.9999999999999997E-4</v>
      </c>
      <c r="P620" s="238"/>
    </row>
    <row r="621" spans="1:16" ht="20.100000000000001" customHeight="1">
      <c r="A621" s="215" t="s">
        <v>1087</v>
      </c>
      <c r="B621" s="213" t="s">
        <v>917</v>
      </c>
      <c r="C621" s="258">
        <f>C607</f>
        <v>30</v>
      </c>
      <c r="D621" s="215" t="s">
        <v>1048</v>
      </c>
      <c r="E621" s="237">
        <f>E614</f>
        <v>2188</v>
      </c>
      <c r="F621" s="237">
        <f t="shared" si="106"/>
        <v>65640</v>
      </c>
      <c r="G621" s="237">
        <f>G614</f>
        <v>174603</v>
      </c>
      <c r="H621" s="237">
        <f t="shared" si="108"/>
        <v>5238090</v>
      </c>
      <c r="I621" s="237">
        <f>I614</f>
        <v>224</v>
      </c>
      <c r="J621" s="237">
        <f t="shared" si="109"/>
        <v>6720</v>
      </c>
      <c r="K621" s="237">
        <f t="shared" si="120"/>
        <v>177015</v>
      </c>
      <c r="L621" s="237">
        <f t="shared" si="120"/>
        <v>5310450</v>
      </c>
      <c r="M621" s="218" t="s">
        <v>850</v>
      </c>
      <c r="N621" s="297">
        <f t="shared" si="111"/>
        <v>5310450</v>
      </c>
      <c r="O621" s="450">
        <f t="shared" si="107"/>
        <v>2.3E-3</v>
      </c>
      <c r="P621" s="238"/>
    </row>
    <row r="622" spans="1:16" ht="20.100000000000001" customHeight="1">
      <c r="A622" s="215" t="s">
        <v>1088</v>
      </c>
      <c r="B622" s="213" t="s">
        <v>917</v>
      </c>
      <c r="C622" s="258">
        <f t="shared" ref="C622:C627" si="122">C621</f>
        <v>30</v>
      </c>
      <c r="D622" s="215" t="s">
        <v>1094</v>
      </c>
      <c r="E622" s="237">
        <f t="shared" ref="E622:E627" si="123">E615</f>
        <v>1790</v>
      </c>
      <c r="F622" s="237">
        <f t="shared" si="106"/>
        <v>53700</v>
      </c>
      <c r="G622" s="237">
        <f t="shared" ref="G622:G627" si="124">G615</f>
        <v>172081</v>
      </c>
      <c r="H622" s="237">
        <f t="shared" si="108"/>
        <v>5162430</v>
      </c>
      <c r="I622" s="237">
        <f t="shared" ref="I622:I627" si="125">I615</f>
        <v>183</v>
      </c>
      <c r="J622" s="237">
        <f t="shared" si="109"/>
        <v>5490</v>
      </c>
      <c r="K622" s="237">
        <f t="shared" si="120"/>
        <v>174054</v>
      </c>
      <c r="L622" s="237">
        <f t="shared" si="120"/>
        <v>5221620</v>
      </c>
      <c r="M622" s="218" t="s">
        <v>850</v>
      </c>
      <c r="N622" s="297">
        <f t="shared" si="111"/>
        <v>5221620</v>
      </c>
      <c r="O622" s="450">
        <f t="shared" si="107"/>
        <v>2.3E-3</v>
      </c>
      <c r="P622" s="238"/>
    </row>
    <row r="623" spans="1:16" ht="20.100000000000001" customHeight="1">
      <c r="A623" s="215" t="s">
        <v>1089</v>
      </c>
      <c r="B623" s="213" t="s">
        <v>917</v>
      </c>
      <c r="C623" s="258">
        <f t="shared" si="122"/>
        <v>30</v>
      </c>
      <c r="D623" s="215" t="s">
        <v>1048</v>
      </c>
      <c r="E623" s="237">
        <f t="shared" si="123"/>
        <v>10346</v>
      </c>
      <c r="F623" s="237">
        <f t="shared" si="106"/>
        <v>310380</v>
      </c>
      <c r="G623" s="237">
        <f t="shared" si="124"/>
        <v>226295</v>
      </c>
      <c r="H623" s="237">
        <f t="shared" si="108"/>
        <v>6788850</v>
      </c>
      <c r="I623" s="237">
        <f t="shared" si="125"/>
        <v>1062</v>
      </c>
      <c r="J623" s="237">
        <f t="shared" si="109"/>
        <v>31860</v>
      </c>
      <c r="K623" s="237">
        <f t="shared" si="120"/>
        <v>237703</v>
      </c>
      <c r="L623" s="237">
        <f t="shared" si="120"/>
        <v>7131090</v>
      </c>
      <c r="M623" s="218" t="s">
        <v>850</v>
      </c>
      <c r="N623" s="297">
        <f t="shared" si="111"/>
        <v>7131090</v>
      </c>
      <c r="O623" s="450">
        <f t="shared" si="107"/>
        <v>3.0999999999999999E-3</v>
      </c>
      <c r="P623" s="238"/>
    </row>
    <row r="624" spans="1:16" ht="20.100000000000001" customHeight="1">
      <c r="A624" s="215" t="s">
        <v>1090</v>
      </c>
      <c r="B624" s="213" t="s">
        <v>917</v>
      </c>
      <c r="C624" s="258">
        <f t="shared" si="122"/>
        <v>30</v>
      </c>
      <c r="D624" s="215" t="s">
        <v>1048</v>
      </c>
      <c r="E624" s="237">
        <f t="shared" si="123"/>
        <v>1094</v>
      </c>
      <c r="F624" s="237">
        <f t="shared" si="106"/>
        <v>32820</v>
      </c>
      <c r="G624" s="237">
        <f t="shared" si="124"/>
        <v>167668</v>
      </c>
      <c r="H624" s="237">
        <f t="shared" si="108"/>
        <v>5030040</v>
      </c>
      <c r="I624" s="237">
        <f t="shared" si="125"/>
        <v>112</v>
      </c>
      <c r="J624" s="237">
        <f t="shared" si="109"/>
        <v>3360</v>
      </c>
      <c r="K624" s="237">
        <f t="shared" si="120"/>
        <v>168874</v>
      </c>
      <c r="L624" s="237">
        <f t="shared" si="120"/>
        <v>5066220</v>
      </c>
      <c r="M624" s="218" t="s">
        <v>850</v>
      </c>
      <c r="N624" s="297">
        <f t="shared" si="111"/>
        <v>5066220</v>
      </c>
      <c r="O624" s="450">
        <f t="shared" si="107"/>
        <v>2.2000000000000001E-3</v>
      </c>
      <c r="P624" s="238"/>
    </row>
    <row r="625" spans="1:16" ht="20.100000000000001" customHeight="1">
      <c r="A625" s="215" t="s">
        <v>1091</v>
      </c>
      <c r="B625" s="213" t="s">
        <v>917</v>
      </c>
      <c r="C625" s="258">
        <f t="shared" si="122"/>
        <v>30</v>
      </c>
      <c r="D625" s="215" t="s">
        <v>1048</v>
      </c>
      <c r="E625" s="237">
        <f t="shared" si="123"/>
        <v>3879</v>
      </c>
      <c r="F625" s="237">
        <f t="shared" si="106"/>
        <v>116370</v>
      </c>
      <c r="G625" s="237">
        <f t="shared" si="124"/>
        <v>185319</v>
      </c>
      <c r="H625" s="237">
        <f t="shared" si="108"/>
        <v>5559570</v>
      </c>
      <c r="I625" s="237">
        <f t="shared" si="125"/>
        <v>398</v>
      </c>
      <c r="J625" s="237">
        <f t="shared" si="109"/>
        <v>11940</v>
      </c>
      <c r="K625" s="237">
        <f>+E625+G625+I625</f>
        <v>189596</v>
      </c>
      <c r="L625" s="237">
        <f t="shared" si="120"/>
        <v>5687880</v>
      </c>
      <c r="M625" s="218" t="s">
        <v>850</v>
      </c>
      <c r="N625" s="297">
        <f t="shared" si="111"/>
        <v>5687880</v>
      </c>
      <c r="O625" s="450">
        <f t="shared" si="107"/>
        <v>2.5000000000000001E-3</v>
      </c>
      <c r="P625" s="238"/>
    </row>
    <row r="626" spans="1:16" ht="20.100000000000001" customHeight="1">
      <c r="A626" s="215" t="s">
        <v>1092</v>
      </c>
      <c r="B626" s="213" t="s">
        <v>917</v>
      </c>
      <c r="C626" s="258">
        <f t="shared" si="122"/>
        <v>30</v>
      </c>
      <c r="D626" s="215" t="s">
        <v>1048</v>
      </c>
      <c r="E626" s="237">
        <f t="shared" si="123"/>
        <v>1989</v>
      </c>
      <c r="F626" s="237">
        <f t="shared" si="106"/>
        <v>59670</v>
      </c>
      <c r="G626" s="237">
        <f t="shared" si="124"/>
        <v>173343</v>
      </c>
      <c r="H626" s="237">
        <f t="shared" si="108"/>
        <v>5200290</v>
      </c>
      <c r="I626" s="237">
        <f t="shared" si="125"/>
        <v>204</v>
      </c>
      <c r="J626" s="237">
        <f t="shared" si="109"/>
        <v>6120</v>
      </c>
      <c r="K626" s="237">
        <f t="shared" ref="K626:K627" si="126">+E626+G626+I626</f>
        <v>175536</v>
      </c>
      <c r="L626" s="237">
        <f t="shared" si="120"/>
        <v>5266080</v>
      </c>
      <c r="M626" s="218" t="s">
        <v>850</v>
      </c>
      <c r="N626" s="297">
        <f t="shared" si="111"/>
        <v>5266080</v>
      </c>
      <c r="O626" s="450">
        <f t="shared" si="107"/>
        <v>2.3E-3</v>
      </c>
      <c r="P626" s="238"/>
    </row>
    <row r="627" spans="1:16" ht="20.100000000000001" customHeight="1">
      <c r="A627" s="215" t="s">
        <v>1093</v>
      </c>
      <c r="B627" s="213" t="s">
        <v>917</v>
      </c>
      <c r="C627" s="258">
        <f t="shared" si="122"/>
        <v>30</v>
      </c>
      <c r="D627" s="215" t="s">
        <v>1048</v>
      </c>
      <c r="E627" s="237">
        <f t="shared" si="123"/>
        <v>12137</v>
      </c>
      <c r="F627" s="237">
        <f t="shared" si="106"/>
        <v>364110</v>
      </c>
      <c r="G627" s="237">
        <f t="shared" si="124"/>
        <v>237641</v>
      </c>
      <c r="H627" s="237">
        <f t="shared" si="108"/>
        <v>7129230</v>
      </c>
      <c r="I627" s="237">
        <f t="shared" si="125"/>
        <v>1246</v>
      </c>
      <c r="J627" s="237">
        <f t="shared" si="109"/>
        <v>37380</v>
      </c>
      <c r="K627" s="237">
        <f t="shared" si="126"/>
        <v>251024</v>
      </c>
      <c r="L627" s="237">
        <f t="shared" si="120"/>
        <v>7530720</v>
      </c>
      <c r="M627" s="218" t="s">
        <v>850</v>
      </c>
      <c r="N627" s="297">
        <f t="shared" si="111"/>
        <v>7530720</v>
      </c>
      <c r="O627" s="450">
        <f t="shared" si="107"/>
        <v>3.3E-3</v>
      </c>
      <c r="P627" s="238"/>
    </row>
    <row r="628" spans="1:16" s="290" customFormat="1" ht="20.100000000000001" customHeight="1">
      <c r="A628" s="280" t="s">
        <v>1095</v>
      </c>
      <c r="B628" s="278"/>
      <c r="C628" s="251"/>
      <c r="D628" s="280"/>
      <c r="E628" s="281"/>
      <c r="F628" s="281">
        <f>SUM(F572:F627)</f>
        <v>16161651</v>
      </c>
      <c r="G628" s="281"/>
      <c r="H628" s="281">
        <f>SUM(H572:H627)</f>
        <v>242680317</v>
      </c>
      <c r="I628" s="281"/>
      <c r="J628" s="281">
        <f>SUM(J572:J627)</f>
        <v>1659174</v>
      </c>
      <c r="K628" s="281"/>
      <c r="L628" s="281">
        <f>+F628+H628+J628</f>
        <v>260501142</v>
      </c>
      <c r="M628" s="218"/>
      <c r="N628" s="218"/>
      <c r="O628" s="451"/>
      <c r="P628" s="218"/>
    </row>
    <row r="629" spans="1:16" ht="20.100000000000001" customHeight="1">
      <c r="A629" s="292" t="s">
        <v>852</v>
      </c>
      <c r="B629" s="213"/>
      <c r="C629" s="223"/>
      <c r="D629" s="215"/>
      <c r="E629" s="237"/>
      <c r="F629" s="237"/>
      <c r="G629" s="237"/>
      <c r="H629" s="237"/>
      <c r="I629" s="237"/>
      <c r="J629" s="237"/>
      <c r="K629" s="237"/>
      <c r="L629" s="237"/>
      <c r="M629" s="238"/>
      <c r="N629" s="238"/>
      <c r="O629" s="452"/>
      <c r="P629" s="238"/>
    </row>
    <row r="630" spans="1:16" ht="20.100000000000001" hidden="1" customHeight="1">
      <c r="A630" s="349" t="s">
        <v>1096</v>
      </c>
      <c r="B630" s="213"/>
      <c r="C630" s="223"/>
      <c r="D630" s="215"/>
      <c r="E630" s="237"/>
      <c r="F630" s="237"/>
      <c r="G630" s="237"/>
      <c r="H630" s="237"/>
      <c r="I630" s="237"/>
      <c r="J630" s="237"/>
      <c r="K630" s="237"/>
      <c r="L630" s="237"/>
      <c r="M630" s="238"/>
      <c r="N630" s="238"/>
      <c r="O630" s="452"/>
      <c r="P630" s="238"/>
    </row>
    <row r="631" spans="1:16" ht="20.100000000000001" customHeight="1">
      <c r="A631" s="349" t="s">
        <v>1097</v>
      </c>
      <c r="B631" s="213" t="s">
        <v>908</v>
      </c>
      <c r="C631" s="258">
        <v>672</v>
      </c>
      <c r="D631" s="215" t="s">
        <v>881</v>
      </c>
      <c r="E631" s="237"/>
      <c r="F631" s="237"/>
      <c r="G631" s="237"/>
      <c r="H631" s="237"/>
      <c r="I631" s="237">
        <v>88000</v>
      </c>
      <c r="J631" s="237">
        <f>I631*C631</f>
        <v>59136000</v>
      </c>
      <c r="K631" s="237">
        <f t="shared" ref="K631:L635" si="127">+E631+G631+I631</f>
        <v>88000</v>
      </c>
      <c r="L631" s="237">
        <f t="shared" si="127"/>
        <v>59136000</v>
      </c>
      <c r="M631" s="218" t="s">
        <v>850</v>
      </c>
      <c r="N631" s="297">
        <f>INT(L631*1)</f>
        <v>59136000</v>
      </c>
      <c r="O631" s="450">
        <f t="shared" ref="O631:O635" si="128">ROUND(N631/$N$638,4)</f>
        <v>2.5899999999999999E-2</v>
      </c>
      <c r="P631" s="238"/>
    </row>
    <row r="632" spans="1:16" ht="20.100000000000001" customHeight="1">
      <c r="A632" s="349" t="s">
        <v>1098</v>
      </c>
      <c r="B632" s="213" t="s">
        <v>910</v>
      </c>
      <c r="C632" s="258">
        <v>540</v>
      </c>
      <c r="D632" s="215" t="s">
        <v>881</v>
      </c>
      <c r="E632" s="237"/>
      <c r="F632" s="237"/>
      <c r="G632" s="237"/>
      <c r="H632" s="237"/>
      <c r="I632" s="237">
        <v>51250</v>
      </c>
      <c r="J632" s="237">
        <f>I632*C632</f>
        <v>27675000</v>
      </c>
      <c r="K632" s="237">
        <f t="shared" si="127"/>
        <v>51250</v>
      </c>
      <c r="L632" s="237">
        <f t="shared" si="127"/>
        <v>27675000</v>
      </c>
      <c r="M632" s="218" t="s">
        <v>850</v>
      </c>
      <c r="N632" s="297">
        <f t="shared" ref="N632:N635" si="129">INT(L632*1)</f>
        <v>27675000</v>
      </c>
      <c r="O632" s="450">
        <f t="shared" si="128"/>
        <v>1.21E-2</v>
      </c>
      <c r="P632" s="238"/>
    </row>
    <row r="633" spans="1:16" s="353" customFormat="1" ht="20.100000000000001" customHeight="1">
      <c r="A633" s="350" t="s">
        <v>1099</v>
      </c>
      <c r="B633" s="327" t="s">
        <v>912</v>
      </c>
      <c r="C633" s="167">
        <v>540</v>
      </c>
      <c r="D633" s="326" t="s">
        <v>881</v>
      </c>
      <c r="E633" s="351"/>
      <c r="F633" s="351"/>
      <c r="G633" s="351"/>
      <c r="H633" s="351"/>
      <c r="I633" s="351">
        <v>41250</v>
      </c>
      <c r="J633" s="351">
        <f>I633*C633</f>
        <v>22275000</v>
      </c>
      <c r="K633" s="351">
        <f t="shared" si="127"/>
        <v>41250</v>
      </c>
      <c r="L633" s="351">
        <f t="shared" si="127"/>
        <v>22275000</v>
      </c>
      <c r="M633" s="218" t="s">
        <v>850</v>
      </c>
      <c r="N633" s="297">
        <f t="shared" si="129"/>
        <v>22275000</v>
      </c>
      <c r="O633" s="450">
        <f t="shared" si="128"/>
        <v>9.7000000000000003E-3</v>
      </c>
      <c r="P633" s="352"/>
    </row>
    <row r="634" spans="1:16" s="353" customFormat="1" ht="20.100000000000001" customHeight="1">
      <c r="A634" s="350" t="s">
        <v>1100</v>
      </c>
      <c r="B634" s="327" t="s">
        <v>917</v>
      </c>
      <c r="C634" s="167">
        <v>540</v>
      </c>
      <c r="D634" s="326" t="s">
        <v>881</v>
      </c>
      <c r="E634" s="351"/>
      <c r="F634" s="351"/>
      <c r="G634" s="351"/>
      <c r="H634" s="351"/>
      <c r="I634" s="351">
        <v>36250</v>
      </c>
      <c r="J634" s="351">
        <f>I634*C634</f>
        <v>19575000</v>
      </c>
      <c r="K634" s="351">
        <f t="shared" si="127"/>
        <v>36250</v>
      </c>
      <c r="L634" s="351">
        <f t="shared" si="127"/>
        <v>19575000</v>
      </c>
      <c r="M634" s="218" t="s">
        <v>850</v>
      </c>
      <c r="N634" s="297">
        <f t="shared" si="129"/>
        <v>19575000</v>
      </c>
      <c r="O634" s="450">
        <f t="shared" si="128"/>
        <v>8.6E-3</v>
      </c>
      <c r="P634" s="352"/>
    </row>
    <row r="635" spans="1:16" s="354" customFormat="1" ht="20.100000000000001" customHeight="1">
      <c r="A635" s="350" t="s">
        <v>1101</v>
      </c>
      <c r="B635" s="327" t="s">
        <v>1102</v>
      </c>
      <c r="C635" s="167">
        <v>4050</v>
      </c>
      <c r="D635" s="326" t="s">
        <v>881</v>
      </c>
      <c r="E635" s="351"/>
      <c r="F635" s="351"/>
      <c r="G635" s="351"/>
      <c r="H635" s="351"/>
      <c r="I635" s="351">
        <v>33000</v>
      </c>
      <c r="J635" s="351">
        <f>I635*C635</f>
        <v>133650000</v>
      </c>
      <c r="K635" s="351">
        <f t="shared" si="127"/>
        <v>33000</v>
      </c>
      <c r="L635" s="351">
        <f t="shared" si="127"/>
        <v>133650000</v>
      </c>
      <c r="M635" s="218" t="s">
        <v>850</v>
      </c>
      <c r="N635" s="297">
        <f t="shared" si="129"/>
        <v>133650000</v>
      </c>
      <c r="O635" s="450">
        <f t="shared" si="128"/>
        <v>5.8400000000000001E-2</v>
      </c>
      <c r="P635" s="352"/>
    </row>
    <row r="636" spans="1:16" s="290" customFormat="1" ht="20.100000000000001" customHeight="1">
      <c r="A636" s="280" t="s">
        <v>1103</v>
      </c>
      <c r="B636" s="278"/>
      <c r="C636" s="251"/>
      <c r="D636" s="280"/>
      <c r="E636" s="281"/>
      <c r="F636" s="342">
        <f>+F631+F632</f>
        <v>0</v>
      </c>
      <c r="G636" s="281"/>
      <c r="H636" s="281"/>
      <c r="I636" s="281"/>
      <c r="J636" s="281">
        <f>+J631+J632+J633+J634+J635</f>
        <v>262311000</v>
      </c>
      <c r="K636" s="281"/>
      <c r="L636" s="281">
        <f>+L631+L632+L633+L634+L635</f>
        <v>262311000</v>
      </c>
      <c r="M636" s="218"/>
      <c r="N636" s="218"/>
      <c r="O636" s="451"/>
      <c r="P636" s="218"/>
    </row>
    <row r="637" spans="1:16" ht="20.100000000000001" customHeight="1">
      <c r="A637" s="236"/>
      <c r="B637" s="213"/>
      <c r="C637" s="223"/>
      <c r="D637" s="215"/>
      <c r="E637" s="237"/>
      <c r="F637" s="237"/>
      <c r="G637" s="237"/>
      <c r="H637" s="237"/>
      <c r="I637" s="237"/>
      <c r="J637" s="237"/>
      <c r="K637" s="237"/>
      <c r="L637" s="237"/>
      <c r="M637" s="238"/>
      <c r="N637" s="238"/>
      <c r="O637" s="452"/>
      <c r="P637" s="238"/>
    </row>
    <row r="638" spans="1:16" s="290" customFormat="1" ht="20.100000000000001" customHeight="1">
      <c r="A638" s="280" t="s">
        <v>1104</v>
      </c>
      <c r="B638" s="278"/>
      <c r="C638" s="251"/>
      <c r="D638" s="280"/>
      <c r="E638" s="281"/>
      <c r="F638" s="281">
        <f>+F570+F628+F636</f>
        <v>1780107290</v>
      </c>
      <c r="G638" s="281"/>
      <c r="H638" s="281">
        <f>+H570+H628+H636</f>
        <v>242680317</v>
      </c>
      <c r="I638" s="281"/>
      <c r="J638" s="281">
        <f>+J570+J628+J636</f>
        <v>263970174</v>
      </c>
      <c r="K638" s="281"/>
      <c r="L638" s="281">
        <f>+F638+H638+J638</f>
        <v>2286757781</v>
      </c>
      <c r="M638" s="254"/>
      <c r="N638" s="394">
        <f>SUM(N549:N637)</f>
        <v>2286757781</v>
      </c>
      <c r="O638" s="460">
        <f>SUM(O549:O637)</f>
        <v>0.99999999999999922</v>
      </c>
      <c r="P638" s="254"/>
    </row>
    <row r="639" spans="1:16" s="290" customFormat="1" ht="20.100000000000001" hidden="1" customHeight="1">
      <c r="A639" s="280"/>
      <c r="B639" s="278"/>
      <c r="C639" s="251"/>
      <c r="D639" s="280"/>
      <c r="E639" s="212"/>
      <c r="F639" s="281"/>
      <c r="G639" s="281"/>
      <c r="H639" s="281"/>
      <c r="I639" s="281"/>
      <c r="J639" s="281"/>
      <c r="K639" s="281"/>
      <c r="L639" s="281"/>
      <c r="M639" s="218"/>
      <c r="N639" s="218"/>
      <c r="O639" s="218"/>
      <c r="P639" s="218"/>
    </row>
    <row r="640" spans="1:16" s="290" customFormat="1" ht="20.100000000000001" hidden="1" customHeight="1">
      <c r="A640" s="280"/>
      <c r="B640" s="278"/>
      <c r="C640" s="251"/>
      <c r="D640" s="280"/>
      <c r="E640" s="212"/>
      <c r="F640" s="281"/>
      <c r="G640" s="281"/>
      <c r="H640" s="281"/>
      <c r="I640" s="281"/>
      <c r="J640" s="281"/>
      <c r="K640" s="281"/>
      <c r="L640" s="281"/>
      <c r="M640" s="218"/>
      <c r="N640" s="218"/>
      <c r="O640" s="218"/>
      <c r="P640" s="218"/>
    </row>
    <row r="641" spans="1:18" ht="20.100000000000001" hidden="1" customHeight="1">
      <c r="A641" s="212" t="s">
        <v>1105</v>
      </c>
      <c r="B641" s="213"/>
      <c r="C641" s="223"/>
      <c r="D641" s="215"/>
      <c r="E641" s="236"/>
      <c r="F641" s="236"/>
      <c r="G641" s="236"/>
      <c r="H641" s="236"/>
      <c r="I641" s="236"/>
      <c r="J641" s="236"/>
      <c r="K641" s="236"/>
      <c r="L641" s="236"/>
      <c r="M641" s="238"/>
      <c r="N641" s="238"/>
      <c r="O641" s="238"/>
      <c r="P641" s="238"/>
      <c r="R641" s="355"/>
    </row>
    <row r="642" spans="1:18" ht="20.100000000000001" hidden="1" customHeight="1">
      <c r="A642" s="292" t="s">
        <v>1106</v>
      </c>
      <c r="B642" s="213"/>
      <c r="C642" s="223"/>
      <c r="D642" s="215"/>
      <c r="E642" s="236"/>
      <c r="F642" s="236"/>
      <c r="G642" s="236"/>
      <c r="H642" s="236"/>
      <c r="I642" s="236"/>
      <c r="J642" s="236"/>
      <c r="K642" s="236"/>
      <c r="L642" s="236"/>
      <c r="M642" s="238"/>
      <c r="N642" s="238"/>
      <c r="O642" s="238"/>
      <c r="P642" s="238"/>
      <c r="R642" s="355"/>
    </row>
    <row r="643" spans="1:18" ht="20.100000000000001" hidden="1" customHeight="1">
      <c r="A643" s="339" t="s">
        <v>1107</v>
      </c>
      <c r="B643" s="213" t="s">
        <v>904</v>
      </c>
      <c r="C643" s="214">
        <v>226</v>
      </c>
      <c r="D643" s="215" t="s">
        <v>1108</v>
      </c>
      <c r="E643" s="236"/>
      <c r="F643" s="236"/>
      <c r="G643" s="236"/>
      <c r="H643" s="236"/>
      <c r="I643" s="217">
        <v>6750000</v>
      </c>
      <c r="J643" s="237">
        <f t="shared" ref="J643:J647" si="130">INT(I643*C643)</f>
        <v>1525500000</v>
      </c>
      <c r="K643" s="217">
        <f t="shared" ref="K643:L647" si="131">+E643+G643+I643</f>
        <v>6750000</v>
      </c>
      <c r="L643" s="217">
        <f t="shared" si="131"/>
        <v>1525500000</v>
      </c>
      <c r="M643" s="218" t="s">
        <v>1109</v>
      </c>
      <c r="N643" s="218"/>
      <c r="O643" s="218"/>
      <c r="P643" s="218"/>
      <c r="R643" s="355"/>
    </row>
    <row r="644" spans="1:18" ht="20.100000000000001" hidden="1" customHeight="1">
      <c r="A644" s="339" t="s">
        <v>1107</v>
      </c>
      <c r="B644" s="213" t="s">
        <v>908</v>
      </c>
      <c r="C644" s="214">
        <v>21</v>
      </c>
      <c r="D644" s="215" t="s">
        <v>1108</v>
      </c>
      <c r="E644" s="236"/>
      <c r="F644" s="236"/>
      <c r="G644" s="236"/>
      <c r="H644" s="236"/>
      <c r="I644" s="217">
        <v>6350000</v>
      </c>
      <c r="J644" s="237">
        <f t="shared" si="130"/>
        <v>133350000</v>
      </c>
      <c r="K644" s="217">
        <f t="shared" si="131"/>
        <v>6350000</v>
      </c>
      <c r="L644" s="217">
        <f t="shared" si="131"/>
        <v>133350000</v>
      </c>
      <c r="M644" s="218" t="s">
        <v>1109</v>
      </c>
      <c r="N644" s="218"/>
      <c r="O644" s="218"/>
      <c r="P644" s="218"/>
      <c r="R644" s="355"/>
    </row>
    <row r="645" spans="1:18" ht="20.100000000000001" hidden="1" customHeight="1">
      <c r="A645" s="339" t="s">
        <v>1107</v>
      </c>
      <c r="B645" s="213" t="s">
        <v>910</v>
      </c>
      <c r="C645" s="214">
        <v>247</v>
      </c>
      <c r="D645" s="215" t="s">
        <v>1108</v>
      </c>
      <c r="E645" s="236"/>
      <c r="F645" s="236"/>
      <c r="G645" s="236"/>
      <c r="H645" s="236"/>
      <c r="I645" s="217">
        <v>4625000</v>
      </c>
      <c r="J645" s="237">
        <f t="shared" si="130"/>
        <v>1142375000</v>
      </c>
      <c r="K645" s="217">
        <f t="shared" si="131"/>
        <v>4625000</v>
      </c>
      <c r="L645" s="217">
        <f t="shared" si="131"/>
        <v>1142375000</v>
      </c>
      <c r="M645" s="218" t="s">
        <v>1110</v>
      </c>
      <c r="N645" s="218"/>
      <c r="O645" s="218"/>
      <c r="P645" s="218"/>
      <c r="R645" s="355"/>
    </row>
    <row r="646" spans="1:18" s="334" customFormat="1" ht="20.100000000000001" hidden="1" customHeight="1">
      <c r="A646" s="339" t="s">
        <v>1107</v>
      </c>
      <c r="B646" s="213" t="s">
        <v>912</v>
      </c>
      <c r="C646" s="214">
        <v>247</v>
      </c>
      <c r="D646" s="215" t="s">
        <v>1108</v>
      </c>
      <c r="E646" s="236"/>
      <c r="F646" s="236"/>
      <c r="G646" s="236"/>
      <c r="H646" s="236"/>
      <c r="I646" s="217">
        <v>4280000</v>
      </c>
      <c r="J646" s="237">
        <f t="shared" si="130"/>
        <v>1057160000</v>
      </c>
      <c r="K646" s="217">
        <f t="shared" si="131"/>
        <v>4280000</v>
      </c>
      <c r="L646" s="217">
        <f t="shared" si="131"/>
        <v>1057160000</v>
      </c>
      <c r="M646" s="356" t="s">
        <v>1110</v>
      </c>
      <c r="N646" s="356"/>
      <c r="O646" s="356"/>
      <c r="P646" s="356"/>
      <c r="R646" s="357"/>
    </row>
    <row r="647" spans="1:18" s="334" customFormat="1" ht="20.100000000000001" hidden="1" customHeight="1">
      <c r="A647" s="339" t="s">
        <v>1107</v>
      </c>
      <c r="B647" s="213" t="s">
        <v>917</v>
      </c>
      <c r="C647" s="214">
        <v>166</v>
      </c>
      <c r="D647" s="215" t="s">
        <v>1108</v>
      </c>
      <c r="E647" s="236"/>
      <c r="F647" s="236"/>
      <c r="G647" s="236"/>
      <c r="H647" s="236"/>
      <c r="I647" s="217">
        <v>3237500</v>
      </c>
      <c r="J647" s="237">
        <f t="shared" si="130"/>
        <v>537425000</v>
      </c>
      <c r="K647" s="217">
        <f t="shared" si="131"/>
        <v>3237500</v>
      </c>
      <c r="L647" s="217">
        <f t="shared" si="131"/>
        <v>537425000</v>
      </c>
      <c r="M647" s="356" t="s">
        <v>1111</v>
      </c>
      <c r="N647" s="356"/>
      <c r="O647" s="356"/>
      <c r="P647" s="356"/>
      <c r="R647" s="357"/>
    </row>
    <row r="648" spans="1:18" s="334" customFormat="1" ht="20.100000000000001" hidden="1" customHeight="1">
      <c r="A648" s="339" t="s">
        <v>1107</v>
      </c>
      <c r="B648" s="213" t="s">
        <v>918</v>
      </c>
      <c r="C648" s="214">
        <v>337.5</v>
      </c>
      <c r="D648" s="215" t="s">
        <v>1108</v>
      </c>
      <c r="E648" s="236"/>
      <c r="F648" s="236"/>
      <c r="G648" s="236"/>
      <c r="H648" s="236"/>
      <c r="I648" s="217">
        <v>2590000</v>
      </c>
      <c r="J648" s="237">
        <f>INT(I648*C648)</f>
        <v>874125000</v>
      </c>
      <c r="K648" s="217">
        <f>+E648+G648+I648</f>
        <v>2590000</v>
      </c>
      <c r="L648" s="217">
        <f>+F648+H648+J648</f>
        <v>874125000</v>
      </c>
      <c r="M648" s="356" t="s">
        <v>1111</v>
      </c>
      <c r="N648" s="356"/>
      <c r="O648" s="356"/>
      <c r="P648" s="356"/>
      <c r="R648" s="357"/>
    </row>
    <row r="649" spans="1:18" s="256" customFormat="1" ht="20.100000000000001" hidden="1" customHeight="1">
      <c r="A649" s="280" t="s">
        <v>1005</v>
      </c>
      <c r="B649" s="278"/>
      <c r="C649" s="260"/>
      <c r="D649" s="280"/>
      <c r="E649" s="212"/>
      <c r="F649" s="212"/>
      <c r="G649" s="296"/>
      <c r="H649" s="296"/>
      <c r="I649" s="296"/>
      <c r="J649" s="296">
        <f>SUM(J643:J648)</f>
        <v>5269935000</v>
      </c>
      <c r="K649" s="296"/>
      <c r="L649" s="296">
        <f>+F649+H649+J649</f>
        <v>5269935000</v>
      </c>
      <c r="M649" s="218"/>
      <c r="N649" s="218"/>
      <c r="O649" s="218"/>
      <c r="P649" s="218"/>
      <c r="R649" s="358"/>
    </row>
    <row r="650" spans="1:18" ht="20.100000000000001" hidden="1" customHeight="1">
      <c r="A650" s="292" t="s">
        <v>1112</v>
      </c>
      <c r="B650" s="213"/>
      <c r="C650" s="258"/>
      <c r="D650" s="215"/>
      <c r="E650" s="236"/>
      <c r="F650" s="236"/>
      <c r="G650" s="217"/>
      <c r="H650" s="217"/>
      <c r="I650" s="217"/>
      <c r="J650" s="217"/>
      <c r="K650" s="217"/>
      <c r="L650" s="217"/>
      <c r="M650" s="238"/>
      <c r="N650" s="238"/>
      <c r="O650" s="238"/>
      <c r="P650" s="238"/>
      <c r="R650" s="355"/>
    </row>
    <row r="651" spans="1:18" ht="20.100000000000001" hidden="1" customHeight="1">
      <c r="A651" s="339" t="s">
        <v>1107</v>
      </c>
      <c r="B651" s="213" t="s">
        <v>904</v>
      </c>
      <c r="C651" s="258">
        <v>19</v>
      </c>
      <c r="D651" s="215" t="s">
        <v>1108</v>
      </c>
      <c r="E651" s="236"/>
      <c r="F651" s="236"/>
      <c r="G651" s="217"/>
      <c r="H651" s="217"/>
      <c r="I651" s="217">
        <v>6750000</v>
      </c>
      <c r="J651" s="237">
        <f t="shared" ref="J651:J654" si="132">INT(I651*C651)</f>
        <v>128250000</v>
      </c>
      <c r="K651" s="217">
        <f>+E651+G651+I651</f>
        <v>6750000</v>
      </c>
      <c r="L651" s="217">
        <f>+F651+H651+J651</f>
        <v>128250000</v>
      </c>
      <c r="M651" s="356" t="s">
        <v>1111</v>
      </c>
      <c r="N651" s="356"/>
      <c r="O651" s="356"/>
      <c r="P651" s="356"/>
      <c r="R651" s="355"/>
    </row>
    <row r="652" spans="1:18" ht="20.100000000000001" hidden="1" customHeight="1">
      <c r="A652" s="339" t="s">
        <v>1107</v>
      </c>
      <c r="B652" s="213" t="s">
        <v>910</v>
      </c>
      <c r="C652" s="258">
        <v>19</v>
      </c>
      <c r="D652" s="215" t="s">
        <v>1108</v>
      </c>
      <c r="E652" s="236"/>
      <c r="F652" s="236"/>
      <c r="G652" s="217"/>
      <c r="H652" s="217"/>
      <c r="I652" s="217">
        <v>4625000</v>
      </c>
      <c r="J652" s="237">
        <f t="shared" si="132"/>
        <v>87875000</v>
      </c>
      <c r="K652" s="217">
        <f>+E652+G652+I652</f>
        <v>4625000</v>
      </c>
      <c r="L652" s="217">
        <f>+F652+H652+J652</f>
        <v>87875000</v>
      </c>
      <c r="M652" s="356" t="s">
        <v>1111</v>
      </c>
      <c r="N652" s="356"/>
      <c r="O652" s="356"/>
      <c r="P652" s="356"/>
      <c r="R652" s="355"/>
    </row>
    <row r="653" spans="1:18" s="334" customFormat="1" ht="20.100000000000001" hidden="1" customHeight="1">
      <c r="A653" s="359" t="s">
        <v>1107</v>
      </c>
      <c r="B653" s="320" t="s">
        <v>912</v>
      </c>
      <c r="C653" s="258">
        <v>19</v>
      </c>
      <c r="D653" s="321" t="s">
        <v>1108</v>
      </c>
      <c r="E653" s="360"/>
      <c r="F653" s="360"/>
      <c r="G653" s="322"/>
      <c r="H653" s="322"/>
      <c r="I653" s="322">
        <f>I646</f>
        <v>4280000</v>
      </c>
      <c r="J653" s="237">
        <f t="shared" si="132"/>
        <v>81320000</v>
      </c>
      <c r="K653" s="322">
        <f t="shared" ref="K653:L654" si="133">+E653+G653+I653</f>
        <v>4280000</v>
      </c>
      <c r="L653" s="322">
        <f t="shared" si="133"/>
        <v>81320000</v>
      </c>
      <c r="M653" s="356" t="s">
        <v>1111</v>
      </c>
      <c r="N653" s="356"/>
      <c r="O653" s="356"/>
      <c r="P653" s="356"/>
      <c r="R653" s="357"/>
    </row>
    <row r="654" spans="1:18" s="334" customFormat="1" ht="20.100000000000001" hidden="1" customHeight="1">
      <c r="A654" s="359" t="s">
        <v>1107</v>
      </c>
      <c r="B654" s="320" t="s">
        <v>917</v>
      </c>
      <c r="C654" s="258">
        <v>19</v>
      </c>
      <c r="D654" s="321" t="s">
        <v>1108</v>
      </c>
      <c r="E654" s="360"/>
      <c r="F654" s="360"/>
      <c r="G654" s="322"/>
      <c r="H654" s="322"/>
      <c r="I654" s="322">
        <f>I647</f>
        <v>3237500</v>
      </c>
      <c r="J654" s="237">
        <f t="shared" si="132"/>
        <v>61512500</v>
      </c>
      <c r="K654" s="322">
        <f t="shared" si="133"/>
        <v>3237500</v>
      </c>
      <c r="L654" s="322">
        <f t="shared" si="133"/>
        <v>61512500</v>
      </c>
      <c r="M654" s="356" t="s">
        <v>1111</v>
      </c>
      <c r="N654" s="356"/>
      <c r="O654" s="356"/>
      <c r="P654" s="356"/>
      <c r="R654" s="357"/>
    </row>
    <row r="655" spans="1:18" s="256" customFormat="1" ht="20.100000000000001" hidden="1" customHeight="1">
      <c r="A655" s="280" t="s">
        <v>1005</v>
      </c>
      <c r="B655" s="278"/>
      <c r="C655" s="260"/>
      <c r="D655" s="280"/>
      <c r="E655" s="212"/>
      <c r="F655" s="212"/>
      <c r="G655" s="296"/>
      <c r="H655" s="296"/>
      <c r="I655" s="296"/>
      <c r="J655" s="296">
        <f>SUM(J651:J654)</f>
        <v>358957500</v>
      </c>
      <c r="K655" s="296"/>
      <c r="L655" s="296">
        <f>+F655+H655+J655</f>
        <v>358957500</v>
      </c>
      <c r="M655" s="218"/>
      <c r="N655" s="218"/>
      <c r="O655" s="218"/>
      <c r="P655" s="218"/>
      <c r="R655" s="358"/>
    </row>
    <row r="656" spans="1:18" s="290" customFormat="1" ht="20.100000000000001" hidden="1" customHeight="1">
      <c r="A656" s="280" t="s">
        <v>1113</v>
      </c>
      <c r="B656" s="278"/>
      <c r="C656" s="251"/>
      <c r="D656" s="280"/>
      <c r="E656" s="212"/>
      <c r="F656" s="212"/>
      <c r="G656" s="296"/>
      <c r="H656" s="296"/>
      <c r="I656" s="296"/>
      <c r="J656" s="296">
        <f>+J649+J655</f>
        <v>5628892500</v>
      </c>
      <c r="K656" s="296"/>
      <c r="L656" s="296">
        <f>+F656+H656+J656</f>
        <v>5628892500</v>
      </c>
      <c r="M656" s="218"/>
      <c r="N656" s="218"/>
      <c r="O656" s="218"/>
      <c r="P656" s="218"/>
      <c r="R656" s="361"/>
    </row>
    <row r="657" spans="1:18" ht="20.100000000000001" hidden="1" customHeight="1">
      <c r="A657" s="236"/>
      <c r="B657" s="213"/>
      <c r="C657" s="223"/>
      <c r="D657" s="215"/>
      <c r="E657" s="236"/>
      <c r="F657" s="236"/>
      <c r="G657" s="236"/>
      <c r="H657" s="236"/>
      <c r="I657" s="236"/>
      <c r="J657" s="236"/>
      <c r="K657" s="236"/>
      <c r="L657" s="236"/>
      <c r="M657" s="238"/>
      <c r="N657" s="238"/>
      <c r="O657" s="238"/>
      <c r="P657" s="238"/>
      <c r="R657" s="355"/>
    </row>
    <row r="658" spans="1:18" ht="20.100000000000001" hidden="1" customHeight="1">
      <c r="A658" s="236"/>
      <c r="B658" s="213"/>
      <c r="C658" s="223"/>
      <c r="D658" s="215"/>
      <c r="E658" s="236"/>
      <c r="F658" s="236"/>
      <c r="G658" s="236"/>
      <c r="H658" s="236"/>
      <c r="I658" s="236"/>
      <c r="J658" s="236"/>
      <c r="K658" s="236"/>
      <c r="L658" s="236"/>
      <c r="M658" s="238"/>
      <c r="N658" s="238"/>
      <c r="O658" s="238"/>
      <c r="P658" s="238"/>
      <c r="R658" s="355"/>
    </row>
    <row r="659" spans="1:18" ht="20.100000000000001" hidden="1" customHeight="1">
      <c r="A659" s="236"/>
      <c r="B659" s="213"/>
      <c r="C659" s="223"/>
      <c r="D659" s="215"/>
      <c r="E659" s="236"/>
      <c r="F659" s="236"/>
      <c r="G659" s="236"/>
      <c r="H659" s="236"/>
      <c r="I659" s="236"/>
      <c r="J659" s="236"/>
      <c r="K659" s="236"/>
      <c r="L659" s="236"/>
      <c r="M659" s="238"/>
      <c r="N659" s="238"/>
      <c r="O659" s="238"/>
      <c r="P659" s="238"/>
      <c r="R659" s="362"/>
    </row>
    <row r="660" spans="1:18" ht="20.100000000000001" hidden="1" customHeight="1">
      <c r="A660" s="236"/>
      <c r="B660" s="213"/>
      <c r="C660" s="223"/>
      <c r="D660" s="215"/>
      <c r="E660" s="236"/>
      <c r="F660" s="236"/>
      <c r="G660" s="236"/>
      <c r="H660" s="236"/>
      <c r="I660" s="236"/>
      <c r="J660" s="236"/>
      <c r="K660" s="236"/>
      <c r="L660" s="236"/>
      <c r="M660" s="238"/>
      <c r="N660" s="238"/>
      <c r="O660" s="238"/>
      <c r="P660" s="238"/>
      <c r="R660" s="355"/>
    </row>
    <row r="661" spans="1:18" ht="20.100000000000001" hidden="1" customHeight="1">
      <c r="A661" s="236"/>
      <c r="B661" s="213"/>
      <c r="C661" s="223"/>
      <c r="D661" s="215"/>
      <c r="E661" s="236"/>
      <c r="F661" s="236"/>
      <c r="G661" s="236"/>
      <c r="H661" s="236"/>
      <c r="I661" s="236"/>
      <c r="J661" s="236"/>
      <c r="K661" s="236"/>
      <c r="L661" s="236"/>
      <c r="M661" s="238"/>
      <c r="N661" s="238"/>
      <c r="O661" s="238"/>
      <c r="P661" s="238"/>
      <c r="R661" s="355"/>
    </row>
    <row r="662" spans="1:18" ht="20.100000000000001" hidden="1" customHeight="1">
      <c r="A662" s="236"/>
      <c r="B662" s="213"/>
      <c r="C662" s="223"/>
      <c r="D662" s="215"/>
      <c r="E662" s="236"/>
      <c r="F662" s="236"/>
      <c r="G662" s="236"/>
      <c r="H662" s="236"/>
      <c r="I662" s="236"/>
      <c r="J662" s="236"/>
      <c r="K662" s="236"/>
      <c r="L662" s="236"/>
      <c r="M662" s="238"/>
      <c r="N662" s="238"/>
      <c r="O662" s="238"/>
      <c r="P662" s="238"/>
      <c r="R662" s="355"/>
    </row>
    <row r="663" spans="1:18" ht="20.100000000000001" hidden="1" customHeight="1">
      <c r="A663" s="236"/>
      <c r="B663" s="213"/>
      <c r="C663" s="223"/>
      <c r="D663" s="215"/>
      <c r="E663" s="236"/>
      <c r="F663" s="236"/>
      <c r="G663" s="236"/>
      <c r="H663" s="236"/>
      <c r="I663" s="236"/>
      <c r="J663" s="236"/>
      <c r="K663" s="236"/>
      <c r="L663" s="236"/>
      <c r="M663" s="238"/>
      <c r="N663" s="238"/>
      <c r="O663" s="238"/>
      <c r="P663" s="238"/>
      <c r="R663" s="355"/>
    </row>
    <row r="664" spans="1:18" ht="20.100000000000001" hidden="1" customHeight="1">
      <c r="A664" s="236"/>
      <c r="B664" s="213"/>
      <c r="C664" s="223"/>
      <c r="D664" s="215"/>
      <c r="E664" s="236"/>
      <c r="F664" s="236"/>
      <c r="G664" s="236"/>
      <c r="H664" s="236"/>
      <c r="I664" s="236"/>
      <c r="J664" s="236"/>
      <c r="K664" s="236"/>
      <c r="L664" s="236"/>
      <c r="M664" s="238"/>
      <c r="N664" s="238"/>
      <c r="O664" s="238"/>
      <c r="P664" s="238"/>
      <c r="R664" s="355"/>
    </row>
    <row r="665" spans="1:18" ht="20.100000000000001" hidden="1" customHeight="1">
      <c r="A665" s="236"/>
      <c r="B665" s="213"/>
      <c r="C665" s="223"/>
      <c r="D665" s="215"/>
      <c r="E665" s="236"/>
      <c r="F665" s="236"/>
      <c r="G665" s="236"/>
      <c r="H665" s="236"/>
      <c r="I665" s="236"/>
      <c r="J665" s="236"/>
      <c r="K665" s="236"/>
      <c r="L665" s="236"/>
      <c r="M665" s="238"/>
      <c r="N665" s="238"/>
      <c r="O665" s="238"/>
      <c r="P665" s="238"/>
      <c r="R665" s="355"/>
    </row>
    <row r="666" spans="1:18" ht="20.100000000000001" hidden="1" customHeight="1">
      <c r="A666" s="236"/>
      <c r="B666" s="213"/>
      <c r="C666" s="223"/>
      <c r="D666" s="215"/>
      <c r="E666" s="236"/>
      <c r="F666" s="236"/>
      <c r="G666" s="236"/>
      <c r="H666" s="236"/>
      <c r="I666" s="236"/>
      <c r="J666" s="236"/>
      <c r="K666" s="236"/>
      <c r="L666" s="236"/>
      <c r="M666" s="238"/>
      <c r="N666" s="238"/>
      <c r="O666" s="238"/>
      <c r="P666" s="238"/>
      <c r="R666" s="355"/>
    </row>
    <row r="667" spans="1:18" ht="20.100000000000001" hidden="1" customHeight="1">
      <c r="A667" s="236"/>
      <c r="B667" s="213"/>
      <c r="C667" s="223"/>
      <c r="D667" s="215"/>
      <c r="E667" s="236"/>
      <c r="F667" s="236"/>
      <c r="G667" s="236"/>
      <c r="H667" s="236"/>
      <c r="I667" s="236"/>
      <c r="J667" s="236"/>
      <c r="K667" s="236"/>
      <c r="L667" s="236"/>
      <c r="M667" s="238"/>
      <c r="N667" s="238"/>
      <c r="O667" s="238"/>
      <c r="P667" s="238"/>
      <c r="R667" s="355"/>
    </row>
    <row r="668" spans="1:18" ht="20.100000000000001" hidden="1" customHeight="1">
      <c r="A668" s="236"/>
      <c r="B668" s="213"/>
      <c r="C668" s="223"/>
      <c r="D668" s="215"/>
      <c r="E668" s="236"/>
      <c r="F668" s="236"/>
      <c r="G668" s="236"/>
      <c r="H668" s="236"/>
      <c r="I668" s="236"/>
      <c r="J668" s="236"/>
      <c r="K668" s="236"/>
      <c r="L668" s="236"/>
      <c r="M668" s="238"/>
      <c r="N668" s="238"/>
      <c r="O668" s="238"/>
      <c r="P668" s="238"/>
      <c r="R668" s="355"/>
    </row>
    <row r="669" spans="1:18" ht="20.100000000000001" hidden="1" customHeight="1">
      <c r="A669" s="236"/>
      <c r="B669" s="213"/>
      <c r="C669" s="223"/>
      <c r="D669" s="215"/>
      <c r="E669" s="236"/>
      <c r="F669" s="236"/>
      <c r="G669" s="236"/>
      <c r="H669" s="236"/>
      <c r="I669" s="236"/>
      <c r="J669" s="236"/>
      <c r="K669" s="236"/>
      <c r="L669" s="236"/>
      <c r="M669" s="238"/>
      <c r="N669" s="238"/>
      <c r="O669" s="238"/>
      <c r="P669" s="238"/>
      <c r="R669" s="355"/>
    </row>
    <row r="670" spans="1:18" ht="20.100000000000001" hidden="1" customHeight="1">
      <c r="A670" s="212" t="s">
        <v>1114</v>
      </c>
      <c r="B670" s="213"/>
      <c r="C670" s="223"/>
      <c r="D670" s="215"/>
      <c r="E670" s="236"/>
      <c r="F670" s="236"/>
      <c r="G670" s="236"/>
      <c r="H670" s="236"/>
      <c r="I670" s="236"/>
      <c r="J670" s="236"/>
      <c r="K670" s="236"/>
      <c r="L670" s="236"/>
      <c r="M670" s="238"/>
      <c r="N670" s="238"/>
      <c r="O670" s="238"/>
      <c r="P670" s="238"/>
    </row>
    <row r="671" spans="1:18" ht="20.100000000000001" hidden="1" customHeight="1">
      <c r="A671" s="349" t="s">
        <v>1115</v>
      </c>
      <c r="B671" s="213"/>
      <c r="C671" s="363">
        <v>9495.0599787499996</v>
      </c>
      <c r="D671" s="347" t="s">
        <v>1078</v>
      </c>
      <c r="E671" s="237">
        <v>4062</v>
      </c>
      <c r="F671" s="237">
        <f>INT(E671*C671)</f>
        <v>38568933</v>
      </c>
      <c r="G671" s="237">
        <v>6163</v>
      </c>
      <c r="H671" s="237">
        <f>INT(G671*C671)</f>
        <v>58518054</v>
      </c>
      <c r="I671" s="237">
        <v>2044</v>
      </c>
      <c r="J671" s="237">
        <f t="shared" ref="J671" si="134">INT(I671*C671)</f>
        <v>19407902</v>
      </c>
      <c r="K671" s="237">
        <f>+E671+G671+I671</f>
        <v>12269</v>
      </c>
      <c r="L671" s="237">
        <f>+F671+H671+J671</f>
        <v>116494889</v>
      </c>
      <c r="M671" s="218" t="s">
        <v>1111</v>
      </c>
      <c r="N671" s="218"/>
      <c r="O671" s="218"/>
      <c r="P671" s="218"/>
    </row>
    <row r="672" spans="1:18" s="290" customFormat="1" ht="20.100000000000001" hidden="1" customHeight="1">
      <c r="A672" s="280" t="s">
        <v>1116</v>
      </c>
      <c r="B672" s="278"/>
      <c r="C672" s="251"/>
      <c r="D672" s="280"/>
      <c r="E672" s="212"/>
      <c r="F672" s="281">
        <f>SUM(F671:F671)</f>
        <v>38568933</v>
      </c>
      <c r="G672" s="212"/>
      <c r="H672" s="281">
        <f>SUM(H671:H671)</f>
        <v>58518054</v>
      </c>
      <c r="I672" s="212"/>
      <c r="J672" s="281">
        <f>SUM(J671:J671)</f>
        <v>19407902</v>
      </c>
      <c r="K672" s="212"/>
      <c r="L672" s="281">
        <f>+F672+H672+J672</f>
        <v>116494889</v>
      </c>
      <c r="M672" s="218"/>
      <c r="N672" s="218"/>
      <c r="O672" s="218"/>
      <c r="P672" s="218"/>
    </row>
    <row r="673" spans="1:16" ht="20.100000000000001" hidden="1" customHeight="1">
      <c r="A673" s="236"/>
      <c r="B673" s="213"/>
      <c r="C673" s="223"/>
      <c r="D673" s="215"/>
      <c r="E673" s="236"/>
      <c r="F673" s="236"/>
      <c r="G673" s="236"/>
      <c r="H673" s="236"/>
      <c r="I673" s="236"/>
      <c r="J673" s="236"/>
      <c r="K673" s="236"/>
      <c r="L673" s="236"/>
      <c r="M673" s="238"/>
      <c r="N673" s="238"/>
      <c r="O673" s="238"/>
      <c r="P673" s="238"/>
    </row>
    <row r="674" spans="1:16" ht="20.100000000000001" hidden="1" customHeight="1">
      <c r="A674" s="236"/>
      <c r="B674" s="213"/>
      <c r="C674" s="223"/>
      <c r="D674" s="215"/>
      <c r="E674" s="236"/>
      <c r="F674" s="236"/>
      <c r="G674" s="236"/>
      <c r="H674" s="236"/>
      <c r="I674" s="236"/>
      <c r="J674" s="236"/>
      <c r="K674" s="236"/>
      <c r="L674" s="236"/>
      <c r="M674" s="238"/>
      <c r="N674" s="238"/>
      <c r="O674" s="238"/>
      <c r="P674" s="238"/>
    </row>
    <row r="675" spans="1:16" ht="20.100000000000001" hidden="1" customHeight="1">
      <c r="A675" s="236"/>
      <c r="B675" s="213"/>
      <c r="C675" s="223"/>
      <c r="D675" s="215"/>
      <c r="E675" s="236"/>
      <c r="F675" s="236"/>
      <c r="G675" s="236"/>
      <c r="H675" s="236"/>
      <c r="I675" s="236"/>
      <c r="J675" s="236"/>
      <c r="K675" s="236"/>
      <c r="L675" s="236"/>
      <c r="M675" s="238"/>
      <c r="N675" s="238"/>
      <c r="O675" s="238"/>
      <c r="P675" s="238"/>
    </row>
    <row r="676" spans="1:16" ht="20.100000000000001" hidden="1" customHeight="1">
      <c r="A676" s="236"/>
      <c r="B676" s="213"/>
      <c r="C676" s="223"/>
      <c r="D676" s="215"/>
      <c r="E676" s="236"/>
      <c r="F676" s="236"/>
      <c r="G676" s="236"/>
      <c r="H676" s="236"/>
      <c r="I676" s="236"/>
      <c r="J676" s="236"/>
      <c r="K676" s="236"/>
      <c r="L676" s="236"/>
      <c r="M676" s="238"/>
      <c r="N676" s="238"/>
      <c r="O676" s="238"/>
      <c r="P676" s="238"/>
    </row>
    <row r="677" spans="1:16" ht="20.100000000000001" hidden="1" customHeight="1">
      <c r="A677" s="236"/>
      <c r="B677" s="213"/>
      <c r="C677" s="223"/>
      <c r="D677" s="215"/>
      <c r="E677" s="236"/>
      <c r="F677" s="236"/>
      <c r="G677" s="236"/>
      <c r="H677" s="236"/>
      <c r="I677" s="236"/>
      <c r="J677" s="236"/>
      <c r="K677" s="236"/>
      <c r="L677" s="236"/>
      <c r="M677" s="238"/>
      <c r="N677" s="238"/>
      <c r="O677" s="238"/>
      <c r="P677" s="238"/>
    </row>
    <row r="678" spans="1:16" ht="20.100000000000001" hidden="1" customHeight="1">
      <c r="A678" s="236"/>
      <c r="B678" s="213"/>
      <c r="C678" s="223"/>
      <c r="D678" s="215"/>
      <c r="E678" s="236"/>
      <c r="F678" s="236"/>
      <c r="G678" s="236"/>
      <c r="H678" s="236"/>
      <c r="I678" s="236"/>
      <c r="J678" s="236"/>
      <c r="K678" s="236"/>
      <c r="L678" s="236"/>
      <c r="M678" s="238"/>
      <c r="N678" s="238"/>
      <c r="O678" s="238"/>
      <c r="P678" s="238"/>
    </row>
    <row r="679" spans="1:16" ht="20.100000000000001" hidden="1" customHeight="1">
      <c r="A679" s="236"/>
      <c r="B679" s="213"/>
      <c r="C679" s="223"/>
      <c r="D679" s="215"/>
      <c r="E679" s="236"/>
      <c r="F679" s="236"/>
      <c r="G679" s="236"/>
      <c r="H679" s="236"/>
      <c r="I679" s="236"/>
      <c r="J679" s="236"/>
      <c r="K679" s="236"/>
      <c r="L679" s="236"/>
      <c r="M679" s="238"/>
      <c r="N679" s="238"/>
      <c r="O679" s="238"/>
      <c r="P679" s="238"/>
    </row>
    <row r="680" spans="1:16" ht="20.100000000000001" hidden="1" customHeight="1">
      <c r="A680" s="236"/>
      <c r="B680" s="213"/>
      <c r="C680" s="223"/>
      <c r="D680" s="215"/>
      <c r="E680" s="236"/>
      <c r="F680" s="236"/>
      <c r="G680" s="236"/>
      <c r="H680" s="236"/>
      <c r="I680" s="236"/>
      <c r="J680" s="236"/>
      <c r="K680" s="236"/>
      <c r="L680" s="236"/>
      <c r="M680" s="238"/>
      <c r="N680" s="238"/>
      <c r="O680" s="238"/>
      <c r="P680" s="238"/>
    </row>
    <row r="681" spans="1:16" ht="20.100000000000001" hidden="1" customHeight="1">
      <c r="A681" s="236"/>
      <c r="B681" s="213"/>
      <c r="C681" s="223"/>
      <c r="D681" s="215"/>
      <c r="E681" s="236"/>
      <c r="F681" s="236"/>
      <c r="G681" s="236"/>
      <c r="H681" s="236"/>
      <c r="I681" s="236"/>
      <c r="J681" s="236"/>
      <c r="K681" s="236"/>
      <c r="L681" s="236"/>
      <c r="M681" s="238"/>
      <c r="N681" s="238"/>
      <c r="O681" s="238"/>
      <c r="P681" s="238"/>
    </row>
    <row r="682" spans="1:16" ht="20.100000000000001" hidden="1" customHeight="1">
      <c r="A682" s="236"/>
      <c r="B682" s="213"/>
      <c r="C682" s="223"/>
      <c r="D682" s="215"/>
      <c r="E682" s="236"/>
      <c r="F682" s="236"/>
      <c r="G682" s="236"/>
      <c r="H682" s="236"/>
      <c r="I682" s="236"/>
      <c r="J682" s="236"/>
      <c r="K682" s="236"/>
      <c r="L682" s="236"/>
      <c r="M682" s="238"/>
      <c r="N682" s="238"/>
      <c r="O682" s="238"/>
      <c r="P682" s="238"/>
    </row>
    <row r="683" spans="1:16" ht="20.100000000000001" hidden="1" customHeight="1">
      <c r="A683" s="236"/>
      <c r="B683" s="213"/>
      <c r="C683" s="223"/>
      <c r="D683" s="215"/>
      <c r="E683" s="236"/>
      <c r="F683" s="236"/>
      <c r="G683" s="236"/>
      <c r="H683" s="236"/>
      <c r="I683" s="236"/>
      <c r="J683" s="236"/>
      <c r="K683" s="236"/>
      <c r="L683" s="236"/>
      <c r="M683" s="238"/>
      <c r="N683" s="238"/>
      <c r="O683" s="238"/>
      <c r="P683" s="238"/>
    </row>
    <row r="684" spans="1:16" ht="20.100000000000001" hidden="1" customHeight="1">
      <c r="A684" s="236"/>
      <c r="B684" s="213"/>
      <c r="C684" s="223"/>
      <c r="D684" s="215"/>
      <c r="E684" s="236"/>
      <c r="F684" s="236"/>
      <c r="G684" s="236"/>
      <c r="H684" s="236"/>
      <c r="I684" s="236"/>
      <c r="J684" s="236"/>
      <c r="K684" s="236"/>
      <c r="L684" s="236"/>
      <c r="M684" s="238"/>
      <c r="N684" s="238"/>
      <c r="O684" s="238"/>
      <c r="P684" s="238"/>
    </row>
    <row r="685" spans="1:16" ht="20.100000000000001" hidden="1" customHeight="1">
      <c r="A685" s="236"/>
      <c r="B685" s="213"/>
      <c r="C685" s="223"/>
      <c r="D685" s="215"/>
      <c r="E685" s="236"/>
      <c r="F685" s="236"/>
      <c r="G685" s="236"/>
      <c r="H685" s="236"/>
      <c r="I685" s="236"/>
      <c r="J685" s="236"/>
      <c r="K685" s="236"/>
      <c r="L685" s="236"/>
      <c r="M685" s="238"/>
      <c r="N685" s="238"/>
      <c r="O685" s="238"/>
      <c r="P685" s="238"/>
    </row>
    <row r="686" spans="1:16" ht="20.100000000000001" hidden="1" customHeight="1">
      <c r="A686" s="236"/>
      <c r="B686" s="213"/>
      <c r="C686" s="223"/>
      <c r="D686" s="215"/>
      <c r="E686" s="236"/>
      <c r="F686" s="236"/>
      <c r="G686" s="236"/>
      <c r="H686" s="236"/>
      <c r="I686" s="236"/>
      <c r="J686" s="236"/>
      <c r="K686" s="236"/>
      <c r="L686" s="236"/>
      <c r="M686" s="238"/>
      <c r="N686" s="238"/>
      <c r="O686" s="238"/>
      <c r="P686" s="238"/>
    </row>
    <row r="687" spans="1:16" ht="20.100000000000001" hidden="1" customHeight="1">
      <c r="A687" s="236"/>
      <c r="B687" s="213"/>
      <c r="C687" s="223"/>
      <c r="D687" s="215"/>
      <c r="E687" s="236"/>
      <c r="F687" s="236"/>
      <c r="G687" s="236"/>
      <c r="H687" s="236"/>
      <c r="I687" s="236"/>
      <c r="J687" s="236"/>
      <c r="K687" s="236"/>
      <c r="L687" s="236"/>
      <c r="M687" s="238"/>
      <c r="N687" s="238"/>
      <c r="O687" s="238"/>
      <c r="P687" s="238"/>
    </row>
    <row r="688" spans="1:16" ht="20.100000000000001" hidden="1" customHeight="1">
      <c r="A688" s="236"/>
      <c r="B688" s="213"/>
      <c r="C688" s="223"/>
      <c r="D688" s="215"/>
      <c r="E688" s="236"/>
      <c r="F688" s="236"/>
      <c r="G688" s="236"/>
      <c r="H688" s="236"/>
      <c r="I688" s="236"/>
      <c r="J688" s="236"/>
      <c r="K688" s="236"/>
      <c r="L688" s="236"/>
      <c r="M688" s="238"/>
      <c r="N688" s="238"/>
      <c r="O688" s="238"/>
      <c r="P688" s="238"/>
    </row>
    <row r="689" spans="1:16" ht="20.100000000000001" hidden="1" customHeight="1">
      <c r="A689" s="236"/>
      <c r="B689" s="213"/>
      <c r="C689" s="223"/>
      <c r="D689" s="215"/>
      <c r="E689" s="236"/>
      <c r="F689" s="236"/>
      <c r="G689" s="236"/>
      <c r="H689" s="236"/>
      <c r="I689" s="236"/>
      <c r="J689" s="236"/>
      <c r="K689" s="236"/>
      <c r="L689" s="236"/>
      <c r="M689" s="238"/>
      <c r="N689" s="238"/>
      <c r="O689" s="238"/>
      <c r="P689" s="238"/>
    </row>
    <row r="690" spans="1:16" ht="20.100000000000001" hidden="1" customHeight="1">
      <c r="A690" s="236"/>
      <c r="B690" s="213"/>
      <c r="C690" s="223"/>
      <c r="D690" s="215"/>
      <c r="E690" s="236"/>
      <c r="F690" s="236"/>
      <c r="G690" s="236"/>
      <c r="H690" s="236"/>
      <c r="I690" s="236"/>
      <c r="J690" s="236"/>
      <c r="K690" s="236"/>
      <c r="L690" s="236"/>
      <c r="M690" s="238"/>
      <c r="N690" s="238"/>
      <c r="O690" s="238"/>
      <c r="P690" s="238"/>
    </row>
    <row r="691" spans="1:16" ht="20.100000000000001" hidden="1" customHeight="1">
      <c r="A691" s="236"/>
      <c r="B691" s="213"/>
      <c r="C691" s="223"/>
      <c r="D691" s="215"/>
      <c r="E691" s="236"/>
      <c r="F691" s="236"/>
      <c r="G691" s="236"/>
      <c r="H691" s="236"/>
      <c r="I691" s="236"/>
      <c r="J691" s="236"/>
      <c r="K691" s="236"/>
      <c r="L691" s="236"/>
      <c r="M691" s="238"/>
      <c r="N691" s="238"/>
      <c r="O691" s="238"/>
      <c r="P691" s="238"/>
    </row>
    <row r="692" spans="1:16" ht="20.100000000000001" hidden="1" customHeight="1">
      <c r="A692" s="236"/>
      <c r="B692" s="213"/>
      <c r="C692" s="223"/>
      <c r="D692" s="215"/>
      <c r="E692" s="236"/>
      <c r="F692" s="236"/>
      <c r="G692" s="236"/>
      <c r="H692" s="236"/>
      <c r="I692" s="236"/>
      <c r="J692" s="236"/>
      <c r="K692" s="236"/>
      <c r="L692" s="236"/>
      <c r="M692" s="238"/>
      <c r="N692" s="238"/>
      <c r="O692" s="238"/>
      <c r="P692" s="238"/>
    </row>
    <row r="693" spans="1:16" ht="20.100000000000001" hidden="1" customHeight="1">
      <c r="A693" s="236"/>
      <c r="B693" s="213"/>
      <c r="C693" s="223"/>
      <c r="D693" s="215"/>
      <c r="E693" s="236"/>
      <c r="F693" s="236"/>
      <c r="G693" s="236"/>
      <c r="H693" s="236"/>
      <c r="I693" s="236"/>
      <c r="J693" s="236"/>
      <c r="K693" s="236"/>
      <c r="L693" s="236"/>
      <c r="M693" s="238"/>
      <c r="N693" s="238"/>
      <c r="O693" s="238"/>
      <c r="P693" s="238"/>
    </row>
    <row r="694" spans="1:16" ht="20.100000000000001" hidden="1" customHeight="1">
      <c r="A694" s="236"/>
      <c r="B694" s="213"/>
      <c r="C694" s="223"/>
      <c r="D694" s="215"/>
      <c r="E694" s="236"/>
      <c r="F694" s="236"/>
      <c r="G694" s="236"/>
      <c r="H694" s="236"/>
      <c r="I694" s="236"/>
      <c r="J694" s="236"/>
      <c r="K694" s="236"/>
      <c r="L694" s="236"/>
      <c r="M694" s="238"/>
      <c r="N694" s="238"/>
      <c r="O694" s="238"/>
      <c r="P694" s="238"/>
    </row>
    <row r="695" spans="1:16" ht="20.100000000000001" hidden="1" customHeight="1">
      <c r="A695" s="236"/>
      <c r="B695" s="213"/>
      <c r="C695" s="223"/>
      <c r="D695" s="215"/>
      <c r="E695" s="236"/>
      <c r="F695" s="236"/>
      <c r="G695" s="236"/>
      <c r="H695" s="236"/>
      <c r="I695" s="236"/>
      <c r="J695" s="236"/>
      <c r="K695" s="236"/>
      <c r="L695" s="236"/>
      <c r="M695" s="238"/>
      <c r="N695" s="238"/>
      <c r="O695" s="238"/>
      <c r="P695" s="238"/>
    </row>
    <row r="696" spans="1:16" ht="20.100000000000001" hidden="1" customHeight="1">
      <c r="A696" s="236"/>
      <c r="B696" s="213"/>
      <c r="C696" s="223"/>
      <c r="D696" s="215"/>
      <c r="E696" s="236"/>
      <c r="F696" s="236"/>
      <c r="G696" s="236"/>
      <c r="H696" s="236"/>
      <c r="I696" s="236"/>
      <c r="J696" s="236"/>
      <c r="K696" s="236"/>
      <c r="L696" s="236"/>
      <c r="M696" s="238"/>
      <c r="N696" s="238"/>
      <c r="O696" s="238"/>
      <c r="P696" s="238"/>
    </row>
    <row r="697" spans="1:16" ht="20.100000000000001" hidden="1" customHeight="1">
      <c r="A697" s="236"/>
      <c r="B697" s="213"/>
      <c r="C697" s="223"/>
      <c r="D697" s="215"/>
      <c r="E697" s="236"/>
      <c r="F697" s="236"/>
      <c r="G697" s="236"/>
      <c r="H697" s="236"/>
      <c r="I697" s="236"/>
      <c r="J697" s="236"/>
      <c r="K697" s="236"/>
      <c r="L697" s="236"/>
      <c r="M697" s="238"/>
      <c r="N697" s="238"/>
      <c r="O697" s="238"/>
      <c r="P697" s="238"/>
    </row>
    <row r="698" spans="1:16" ht="20.100000000000001" hidden="1" customHeight="1">
      <c r="A698" s="236"/>
      <c r="B698" s="213"/>
      <c r="C698" s="223"/>
      <c r="D698" s="215"/>
      <c r="E698" s="236"/>
      <c r="F698" s="236"/>
      <c r="G698" s="236"/>
      <c r="H698" s="236"/>
      <c r="I698" s="236"/>
      <c r="J698" s="236"/>
      <c r="K698" s="236"/>
      <c r="L698" s="236"/>
      <c r="M698" s="238"/>
      <c r="N698" s="238"/>
      <c r="O698" s="238"/>
      <c r="P698" s="238"/>
    </row>
    <row r="699" spans="1:16" ht="20.100000000000001" hidden="1" customHeight="1">
      <c r="A699" s="236"/>
      <c r="B699" s="213"/>
      <c r="C699" s="223"/>
      <c r="D699" s="215"/>
      <c r="E699" s="236"/>
      <c r="F699" s="236"/>
      <c r="G699" s="236"/>
      <c r="H699" s="236"/>
      <c r="I699" s="236"/>
      <c r="J699" s="236"/>
      <c r="K699" s="236"/>
      <c r="L699" s="236"/>
      <c r="M699" s="238"/>
      <c r="N699" s="238"/>
      <c r="O699" s="238"/>
      <c r="P699" s="238"/>
    </row>
    <row r="700" spans="1:16" s="256" customFormat="1" ht="20.100000000000001" hidden="1" customHeight="1">
      <c r="A700" s="212" t="s">
        <v>1117</v>
      </c>
      <c r="B700" s="278"/>
      <c r="C700" s="260">
        <v>1</v>
      </c>
      <c r="D700" s="280" t="s">
        <v>762</v>
      </c>
      <c r="E700" s="212"/>
      <c r="F700" s="281">
        <f>F701+F703+F706+F708</f>
        <v>-13514919735</v>
      </c>
      <c r="G700" s="212"/>
      <c r="H700" s="281"/>
      <c r="I700" s="212"/>
      <c r="J700" s="281"/>
      <c r="K700" s="212"/>
      <c r="L700" s="281">
        <f>L701+L703+L706+L708</f>
        <v>-13514919735</v>
      </c>
      <c r="M700" s="218"/>
      <c r="N700" s="218"/>
      <c r="O700" s="218"/>
      <c r="P700" s="218"/>
    </row>
    <row r="701" spans="1:16" s="256" customFormat="1" ht="20.100000000000001" hidden="1" customHeight="1">
      <c r="A701" s="212" t="s">
        <v>1118</v>
      </c>
      <c r="B701" s="278"/>
      <c r="C701" s="260">
        <v>18</v>
      </c>
      <c r="D701" s="280" t="s">
        <v>788</v>
      </c>
      <c r="E701" s="212"/>
      <c r="F701" s="281">
        <f>F702*C701</f>
        <v>-12030120072</v>
      </c>
      <c r="G701" s="212"/>
      <c r="H701" s="281"/>
      <c r="I701" s="212"/>
      <c r="J701" s="281"/>
      <c r="K701" s="212"/>
      <c r="L701" s="281">
        <f>F701</f>
        <v>-12030120072</v>
      </c>
      <c r="M701" s="218"/>
      <c r="N701" s="218"/>
      <c r="O701" s="218"/>
      <c r="P701" s="218"/>
    </row>
    <row r="702" spans="1:16" s="220" customFormat="1" ht="20.100000000000001" hidden="1" customHeight="1">
      <c r="A702" s="339" t="s">
        <v>1119</v>
      </c>
      <c r="B702" s="213"/>
      <c r="C702" s="265">
        <v>1882.6479000000004</v>
      </c>
      <c r="D702" s="215" t="s">
        <v>874</v>
      </c>
      <c r="E702" s="217">
        <v>355000</v>
      </c>
      <c r="F702" s="364">
        <f>-INT(E702*C702)</f>
        <v>-668340004</v>
      </c>
      <c r="G702" s="365">
        <v>0</v>
      </c>
      <c r="H702" s="366">
        <f>INT(G702*C702)</f>
        <v>0</v>
      </c>
      <c r="I702" s="365">
        <v>0</v>
      </c>
      <c r="J702" s="365">
        <v>0</v>
      </c>
      <c r="K702" s="263">
        <f>+E702+G702+I702</f>
        <v>355000</v>
      </c>
      <c r="L702" s="237">
        <f t="shared" ref="L702:L708" si="135">F702</f>
        <v>-668340004</v>
      </c>
      <c r="M702" s="238"/>
      <c r="N702" s="238"/>
      <c r="O702" s="238"/>
      <c r="P702" s="238"/>
    </row>
    <row r="703" spans="1:16" s="256" customFormat="1" ht="20.100000000000001" hidden="1" customHeight="1">
      <c r="A703" s="212" t="s">
        <v>1120</v>
      </c>
      <c r="B703" s="278"/>
      <c r="C703" s="260">
        <v>1</v>
      </c>
      <c r="D703" s="280" t="s">
        <v>762</v>
      </c>
      <c r="E703" s="212"/>
      <c r="F703" s="281">
        <f>+F704+F705</f>
        <v>-1405821738</v>
      </c>
      <c r="G703" s="212"/>
      <c r="H703" s="281"/>
      <c r="I703" s="212"/>
      <c r="J703" s="281"/>
      <c r="K703" s="212"/>
      <c r="L703" s="281">
        <f t="shared" si="135"/>
        <v>-1405821738</v>
      </c>
      <c r="M703" s="218"/>
      <c r="N703" s="218"/>
      <c r="O703" s="218"/>
      <c r="P703" s="218"/>
    </row>
    <row r="704" spans="1:16" ht="20.100000000000001" hidden="1" customHeight="1">
      <c r="A704" s="339" t="s">
        <v>1121</v>
      </c>
      <c r="B704" s="213"/>
      <c r="C704" s="265">
        <v>3008.9315835730654</v>
      </c>
      <c r="D704" s="215" t="s">
        <v>874</v>
      </c>
      <c r="E704" s="217">
        <v>340000</v>
      </c>
      <c r="F704" s="364">
        <f>-INT(E704*C704)</f>
        <v>-1023036738</v>
      </c>
      <c r="G704" s="236"/>
      <c r="H704" s="236"/>
      <c r="I704" s="236"/>
      <c r="J704" s="236"/>
      <c r="K704" s="263">
        <f>+E704+G704+I704</f>
        <v>340000</v>
      </c>
      <c r="L704" s="237">
        <f t="shared" si="135"/>
        <v>-1023036738</v>
      </c>
      <c r="M704" s="238"/>
      <c r="N704" s="238"/>
      <c r="O704" s="238"/>
      <c r="P704" s="238"/>
    </row>
    <row r="705" spans="1:16" ht="20.100000000000001" hidden="1" customHeight="1">
      <c r="A705" s="339" t="s">
        <v>1122</v>
      </c>
      <c r="B705" s="213"/>
      <c r="C705" s="265">
        <v>906</v>
      </c>
      <c r="D705" s="215" t="s">
        <v>874</v>
      </c>
      <c r="E705" s="217">
        <v>422500</v>
      </c>
      <c r="F705" s="364">
        <f>-INT(E705*C705)</f>
        <v>-382785000</v>
      </c>
      <c r="G705" s="236"/>
      <c r="H705" s="236"/>
      <c r="I705" s="236"/>
      <c r="J705" s="236"/>
      <c r="K705" s="263">
        <f>+E705+G705+I705</f>
        <v>422500</v>
      </c>
      <c r="L705" s="237">
        <f>F705</f>
        <v>-382785000</v>
      </c>
      <c r="M705" s="238"/>
      <c r="N705" s="238"/>
      <c r="O705" s="238"/>
      <c r="P705" s="238"/>
    </row>
    <row r="706" spans="1:16" s="256" customFormat="1" ht="20.100000000000001" hidden="1" customHeight="1">
      <c r="A706" s="212" t="s">
        <v>1123</v>
      </c>
      <c r="B706" s="278"/>
      <c r="C706" s="260">
        <v>1</v>
      </c>
      <c r="D706" s="280" t="s">
        <v>762</v>
      </c>
      <c r="E706" s="212"/>
      <c r="F706" s="281">
        <f>F707*C706</f>
        <v>-32110000</v>
      </c>
      <c r="G706" s="212"/>
      <c r="H706" s="281"/>
      <c r="I706" s="212"/>
      <c r="J706" s="281"/>
      <c r="K706" s="212"/>
      <c r="L706" s="281">
        <f t="shared" si="135"/>
        <v>-32110000</v>
      </c>
      <c r="M706" s="218"/>
      <c r="N706" s="218"/>
      <c r="O706" s="218"/>
      <c r="P706" s="218"/>
    </row>
    <row r="707" spans="1:16" ht="20.100000000000001" hidden="1" customHeight="1">
      <c r="A707" s="339" t="s">
        <v>1124</v>
      </c>
      <c r="B707" s="213"/>
      <c r="C707" s="265">
        <v>76</v>
      </c>
      <c r="D707" s="215" t="s">
        <v>874</v>
      </c>
      <c r="E707" s="217">
        <v>422500</v>
      </c>
      <c r="F707" s="364">
        <f>-INT(E707*C707)</f>
        <v>-32110000</v>
      </c>
      <c r="G707" s="236"/>
      <c r="H707" s="237"/>
      <c r="I707" s="236"/>
      <c r="J707" s="237"/>
      <c r="K707" s="263">
        <f>+E707+G707+I707</f>
        <v>422500</v>
      </c>
      <c r="L707" s="237">
        <f t="shared" si="135"/>
        <v>-32110000</v>
      </c>
      <c r="M707" s="238"/>
      <c r="N707" s="238"/>
      <c r="O707" s="238"/>
      <c r="P707" s="238"/>
    </row>
    <row r="708" spans="1:16" s="256" customFormat="1" ht="20.100000000000001" hidden="1" customHeight="1">
      <c r="A708" s="212" t="s">
        <v>1125</v>
      </c>
      <c r="B708" s="278"/>
      <c r="C708" s="260">
        <v>1</v>
      </c>
      <c r="D708" s="280" t="s">
        <v>762</v>
      </c>
      <c r="E708" s="212"/>
      <c r="F708" s="281">
        <f>F709*C708</f>
        <v>-46867925</v>
      </c>
      <c r="G708" s="212"/>
      <c r="H708" s="281"/>
      <c r="I708" s="212"/>
      <c r="J708" s="281"/>
      <c r="K708" s="212"/>
      <c r="L708" s="281">
        <f t="shared" si="135"/>
        <v>-46867925</v>
      </c>
      <c r="M708" s="218"/>
      <c r="N708" s="218"/>
      <c r="O708" s="218"/>
      <c r="P708" s="218"/>
    </row>
    <row r="709" spans="1:16" ht="20.100000000000001" hidden="1" customHeight="1">
      <c r="A709" s="339" t="s">
        <v>1126</v>
      </c>
      <c r="B709" s="213"/>
      <c r="C709" s="265">
        <v>110.93</v>
      </c>
      <c r="D709" s="215" t="s">
        <v>874</v>
      </c>
      <c r="E709" s="217">
        <f>E707</f>
        <v>422500</v>
      </c>
      <c r="F709" s="364">
        <f>-INT(E709*C709)</f>
        <v>-46867925</v>
      </c>
      <c r="G709" s="236"/>
      <c r="H709" s="237"/>
      <c r="I709" s="236"/>
      <c r="J709" s="237"/>
      <c r="K709" s="263">
        <f>+E709+G709+I709</f>
        <v>422500</v>
      </c>
      <c r="L709" s="364">
        <f>+F709+H709+J709</f>
        <v>-46867925</v>
      </c>
      <c r="M709" s="238"/>
      <c r="N709" s="238"/>
      <c r="O709" s="238"/>
      <c r="P709" s="238"/>
    </row>
    <row r="710" spans="1:16" ht="20.100000000000001" hidden="1" customHeight="1">
      <c r="A710" s="236"/>
      <c r="B710" s="213"/>
      <c r="C710" s="223"/>
      <c r="D710" s="215"/>
      <c r="E710" s="236"/>
      <c r="F710" s="236"/>
      <c r="G710" s="236"/>
      <c r="H710" s="236"/>
      <c r="I710" s="236"/>
      <c r="J710" s="236"/>
      <c r="K710" s="236"/>
      <c r="L710" s="236"/>
      <c r="M710" s="238"/>
      <c r="N710" s="238"/>
      <c r="O710" s="238"/>
      <c r="P710" s="238"/>
    </row>
    <row r="711" spans="1:16" ht="20.100000000000001" hidden="1" customHeight="1">
      <c r="A711" s="236"/>
      <c r="B711" s="213"/>
      <c r="C711" s="223"/>
      <c r="D711" s="215"/>
      <c r="E711" s="236"/>
      <c r="F711" s="236"/>
      <c r="G711" s="236"/>
      <c r="H711" s="236"/>
      <c r="I711" s="236"/>
      <c r="J711" s="236"/>
      <c r="K711" s="236"/>
      <c r="L711" s="236"/>
      <c r="M711" s="238"/>
      <c r="N711" s="238"/>
      <c r="O711" s="238"/>
      <c r="P711" s="238"/>
    </row>
    <row r="712" spans="1:16" ht="20.100000000000001" hidden="1" customHeight="1">
      <c r="A712" s="236"/>
      <c r="B712" s="213"/>
      <c r="C712" s="223"/>
      <c r="D712" s="215"/>
      <c r="E712" s="236"/>
      <c r="F712" s="236"/>
      <c r="G712" s="236"/>
      <c r="H712" s="236"/>
      <c r="I712" s="236"/>
      <c r="J712" s="236"/>
      <c r="K712" s="236"/>
      <c r="L712" s="236"/>
      <c r="M712" s="238"/>
      <c r="N712" s="238"/>
      <c r="O712" s="238"/>
      <c r="P712" s="238"/>
    </row>
    <row r="713" spans="1:16" ht="20.100000000000001" hidden="1" customHeight="1">
      <c r="A713" s="236"/>
      <c r="B713" s="213"/>
      <c r="C713" s="223"/>
      <c r="D713" s="215"/>
      <c r="E713" s="236"/>
      <c r="F713" s="236"/>
      <c r="G713" s="236"/>
      <c r="H713" s="236"/>
      <c r="I713" s="236"/>
      <c r="J713" s="236"/>
      <c r="K713" s="236"/>
      <c r="L713" s="236"/>
      <c r="M713" s="238"/>
      <c r="N713" s="238"/>
      <c r="O713" s="238"/>
      <c r="P713" s="238"/>
    </row>
    <row r="714" spans="1:16" ht="20.100000000000001" hidden="1" customHeight="1">
      <c r="A714" s="236"/>
      <c r="B714" s="213"/>
      <c r="C714" s="223"/>
      <c r="D714" s="215"/>
      <c r="E714" s="236"/>
      <c r="F714" s="236"/>
      <c r="G714" s="236"/>
      <c r="H714" s="236"/>
      <c r="I714" s="236"/>
      <c r="J714" s="236"/>
      <c r="K714" s="236"/>
      <c r="L714" s="236"/>
      <c r="M714" s="238"/>
      <c r="N714" s="238"/>
      <c r="O714" s="238"/>
      <c r="P714" s="238"/>
    </row>
    <row r="715" spans="1:16" ht="20.100000000000001" hidden="1" customHeight="1">
      <c r="A715" s="236"/>
      <c r="B715" s="213"/>
      <c r="C715" s="223"/>
      <c r="D715" s="215"/>
      <c r="E715" s="236"/>
      <c r="F715" s="236"/>
      <c r="G715" s="236"/>
      <c r="H715" s="236"/>
      <c r="I715" s="236"/>
      <c r="J715" s="236"/>
      <c r="K715" s="236"/>
      <c r="L715" s="236"/>
      <c r="M715" s="238"/>
      <c r="N715" s="238"/>
      <c r="O715" s="238"/>
      <c r="P715" s="238"/>
    </row>
    <row r="716" spans="1:16" ht="20.100000000000001" hidden="1" customHeight="1">
      <c r="A716" s="236"/>
      <c r="B716" s="213"/>
      <c r="C716" s="223"/>
      <c r="D716" s="215"/>
      <c r="E716" s="236"/>
      <c r="F716" s="236"/>
      <c r="G716" s="236"/>
      <c r="H716" s="236"/>
      <c r="I716" s="236"/>
      <c r="J716" s="236"/>
      <c r="K716" s="236"/>
      <c r="L716" s="236"/>
      <c r="M716" s="238"/>
      <c r="N716" s="238"/>
      <c r="O716" s="238"/>
      <c r="P716" s="238"/>
    </row>
    <row r="717" spans="1:16" ht="20.100000000000001" hidden="1" customHeight="1">
      <c r="A717" s="236"/>
      <c r="B717" s="213"/>
      <c r="C717" s="223"/>
      <c r="D717" s="215"/>
      <c r="E717" s="236"/>
      <c r="F717" s="236"/>
      <c r="G717" s="236"/>
      <c r="H717" s="236"/>
      <c r="I717" s="236"/>
      <c r="J717" s="236"/>
      <c r="K717" s="236"/>
      <c r="L717" s="236"/>
      <c r="M717" s="238"/>
      <c r="N717" s="238"/>
      <c r="O717" s="238"/>
      <c r="P717" s="238"/>
    </row>
    <row r="718" spans="1:16" ht="20.100000000000001" hidden="1" customHeight="1">
      <c r="A718" s="236"/>
      <c r="B718" s="213"/>
      <c r="C718" s="223"/>
      <c r="D718" s="215"/>
      <c r="E718" s="236"/>
      <c r="F718" s="236"/>
      <c r="G718" s="236"/>
      <c r="H718" s="236"/>
      <c r="I718" s="236"/>
      <c r="J718" s="236"/>
      <c r="K718" s="236"/>
      <c r="L718" s="236"/>
      <c r="M718" s="238"/>
      <c r="N718" s="238"/>
      <c r="O718" s="238"/>
      <c r="P718" s="238"/>
    </row>
    <row r="719" spans="1:16" ht="20.100000000000001" hidden="1" customHeight="1">
      <c r="A719" s="236"/>
      <c r="B719" s="213"/>
      <c r="C719" s="223"/>
      <c r="D719" s="215"/>
      <c r="E719" s="236"/>
      <c r="F719" s="236"/>
      <c r="G719" s="236"/>
      <c r="H719" s="236"/>
      <c r="I719" s="236"/>
      <c r="J719" s="236"/>
      <c r="K719" s="236"/>
      <c r="L719" s="236"/>
      <c r="M719" s="238"/>
      <c r="N719" s="238"/>
      <c r="O719" s="238"/>
      <c r="P719" s="238"/>
    </row>
    <row r="720" spans="1:16" ht="20.100000000000001" hidden="1" customHeight="1">
      <c r="A720" s="236"/>
      <c r="B720" s="213"/>
      <c r="C720" s="223"/>
      <c r="D720" s="215"/>
      <c r="E720" s="236"/>
      <c r="F720" s="236"/>
      <c r="G720" s="236"/>
      <c r="H720" s="236"/>
      <c r="I720" s="236"/>
      <c r="J720" s="236"/>
      <c r="K720" s="236"/>
      <c r="L720" s="236"/>
      <c r="M720" s="238"/>
      <c r="N720" s="238"/>
      <c r="O720" s="238"/>
      <c r="P720" s="238"/>
    </row>
    <row r="721" spans="1:16" ht="20.100000000000001" hidden="1" customHeight="1">
      <c r="A721" s="236"/>
      <c r="B721" s="213"/>
      <c r="C721" s="223"/>
      <c r="D721" s="215"/>
      <c r="E721" s="236"/>
      <c r="F721" s="236"/>
      <c r="G721" s="236"/>
      <c r="H721" s="236"/>
      <c r="I721" s="236"/>
      <c r="J721" s="236"/>
      <c r="K721" s="236"/>
      <c r="L721" s="236"/>
      <c r="M721" s="238"/>
      <c r="N721" s="238"/>
      <c r="O721" s="238"/>
      <c r="P721" s="238"/>
    </row>
    <row r="722" spans="1:16" ht="20.100000000000001" hidden="1" customHeight="1">
      <c r="A722" s="236"/>
      <c r="B722" s="213"/>
      <c r="C722" s="223"/>
      <c r="D722" s="215"/>
      <c r="E722" s="236"/>
      <c r="F722" s="236"/>
      <c r="G722" s="236"/>
      <c r="H722" s="236"/>
      <c r="I722" s="236"/>
      <c r="J722" s="236"/>
      <c r="K722" s="236"/>
      <c r="L722" s="236"/>
      <c r="M722" s="238"/>
      <c r="N722" s="238"/>
      <c r="O722" s="238"/>
      <c r="P722" s="238"/>
    </row>
    <row r="723" spans="1:16" ht="20.100000000000001" hidden="1" customHeight="1">
      <c r="A723" s="236"/>
      <c r="B723" s="213"/>
      <c r="C723" s="223"/>
      <c r="D723" s="215"/>
      <c r="E723" s="236"/>
      <c r="F723" s="236"/>
      <c r="G723" s="236"/>
      <c r="H723" s="236"/>
      <c r="I723" s="236"/>
      <c r="J723" s="236"/>
      <c r="K723" s="236"/>
      <c r="L723" s="236"/>
      <c r="M723" s="238"/>
      <c r="N723" s="238"/>
      <c r="O723" s="238"/>
      <c r="P723" s="238"/>
    </row>
    <row r="724" spans="1:16" ht="20.100000000000001" hidden="1" customHeight="1">
      <c r="A724" s="236"/>
      <c r="B724" s="213"/>
      <c r="C724" s="223"/>
      <c r="D724" s="215"/>
      <c r="E724" s="236"/>
      <c r="F724" s="236"/>
      <c r="G724" s="236"/>
      <c r="H724" s="236"/>
      <c r="I724" s="236"/>
      <c r="J724" s="236"/>
      <c r="K724" s="236"/>
      <c r="L724" s="236"/>
      <c r="M724" s="238"/>
      <c r="N724" s="238"/>
      <c r="O724" s="238"/>
      <c r="P724" s="238"/>
    </row>
    <row r="725" spans="1:16" ht="20.100000000000001" hidden="1" customHeight="1">
      <c r="A725" s="236"/>
      <c r="B725" s="213"/>
      <c r="C725" s="223"/>
      <c r="D725" s="215"/>
      <c r="E725" s="236"/>
      <c r="F725" s="236"/>
      <c r="G725" s="236"/>
      <c r="H725" s="236"/>
      <c r="I725" s="236"/>
      <c r="J725" s="236"/>
      <c r="K725" s="236"/>
      <c r="L725" s="236"/>
      <c r="M725" s="238"/>
      <c r="N725" s="238"/>
      <c r="O725" s="238"/>
      <c r="P725" s="238"/>
    </row>
    <row r="726" spans="1:16" ht="20.100000000000001" hidden="1" customHeight="1">
      <c r="A726" s="236"/>
      <c r="B726" s="213"/>
      <c r="C726" s="223"/>
      <c r="D726" s="215"/>
      <c r="E726" s="236"/>
      <c r="F726" s="236"/>
      <c r="G726" s="236"/>
      <c r="H726" s="236"/>
      <c r="I726" s="236"/>
      <c r="J726" s="236"/>
      <c r="K726" s="236"/>
      <c r="L726" s="236"/>
      <c r="M726" s="238"/>
      <c r="N726" s="238"/>
      <c r="O726" s="238"/>
      <c r="P726" s="238"/>
    </row>
    <row r="727" spans="1:16" ht="20.100000000000001" hidden="1" customHeight="1">
      <c r="A727" s="236"/>
      <c r="B727" s="213"/>
      <c r="C727" s="223"/>
      <c r="D727" s="215"/>
      <c r="E727" s="236"/>
      <c r="F727" s="236"/>
      <c r="G727" s="236"/>
      <c r="H727" s="236"/>
      <c r="I727" s="236"/>
      <c r="J727" s="236"/>
      <c r="K727" s="236"/>
      <c r="L727" s="236"/>
      <c r="M727" s="238"/>
      <c r="N727" s="238"/>
      <c r="O727" s="238"/>
      <c r="P727" s="238"/>
    </row>
    <row r="728" spans="1:16" ht="18" customHeight="1"/>
    <row r="729" spans="1:16" ht="18" customHeight="1"/>
    <row r="730" spans="1:16" ht="18" customHeight="1"/>
    <row r="731" spans="1:16" ht="18" customHeight="1"/>
    <row r="732" spans="1:16" ht="18" customHeight="1"/>
    <row r="733" spans="1:16" ht="18" customHeight="1"/>
    <row r="734" spans="1:16" ht="18" customHeight="1"/>
    <row r="735" spans="1:16" ht="18" customHeight="1"/>
    <row r="736" spans="1:1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</sheetData>
  <mergeCells count="46">
    <mergeCell ref="T524:U524"/>
    <mergeCell ref="Q1:Q2"/>
    <mergeCell ref="T511:U511"/>
    <mergeCell ref="T512:U512"/>
    <mergeCell ref="T513:U513"/>
    <mergeCell ref="T516:U516"/>
    <mergeCell ref="T517:U517"/>
    <mergeCell ref="T518:U518"/>
    <mergeCell ref="T430:U430"/>
    <mergeCell ref="T431:U431"/>
    <mergeCell ref="T432:U432"/>
    <mergeCell ref="T433:U433"/>
    <mergeCell ref="T434:U434"/>
    <mergeCell ref="T422:U422"/>
    <mergeCell ref="P249:P250"/>
    <mergeCell ref="P266:P267"/>
    <mergeCell ref="T519:U519"/>
    <mergeCell ref="T522:U522"/>
    <mergeCell ref="T523:U523"/>
    <mergeCell ref="P315:P323"/>
    <mergeCell ref="P350:P362"/>
    <mergeCell ref="P270:P276"/>
    <mergeCell ref="P283:P289"/>
    <mergeCell ref="P293:P296"/>
    <mergeCell ref="T445:U445"/>
    <mergeCell ref="T408:U408"/>
    <mergeCell ref="T409:U409"/>
    <mergeCell ref="T410:U410"/>
    <mergeCell ref="T411:U411"/>
    <mergeCell ref="T412:U412"/>
    <mergeCell ref="P546:P547"/>
    <mergeCell ref="P1:P2"/>
    <mergeCell ref="A1:A2"/>
    <mergeCell ref="B1:B2"/>
    <mergeCell ref="C1:C2"/>
    <mergeCell ref="D1:D2"/>
    <mergeCell ref="E1:F1"/>
    <mergeCell ref="G1:H1"/>
    <mergeCell ref="I1:J1"/>
    <mergeCell ref="K1:L1"/>
    <mergeCell ref="M1:M2"/>
    <mergeCell ref="N1:N2"/>
    <mergeCell ref="O1:O2"/>
    <mergeCell ref="J240:N241"/>
    <mergeCell ref="P243:P247"/>
    <mergeCell ref="P252:P264"/>
  </mergeCells>
  <phoneticPr fontId="3" type="noConversion"/>
  <printOptions horizontalCentered="1"/>
  <pageMargins left="0.62992125984251968" right="0.62992125984251968" top="0.98425196850393704" bottom="0.74803149606299213" header="0.47244094488188981" footer="0.31496062992125984"/>
  <pageSetup paperSize="9" scale="53" orientation="landscape" r:id="rId1"/>
  <headerFooter>
    <oddHeader>&amp;L
울산지사 지상탱크 철거공사&amp;C&amp;"HY헤드라인M,굵게"&amp;18설계내역서 (철거공사 기계분야)</oddHeader>
    <oddFooter>&amp;R&amp;G</oddFooter>
  </headerFooter>
  <rowBreaks count="2" manualBreakCount="2">
    <brk id="78" max="14" man="1"/>
    <brk id="115" max="14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세부공종집계표</vt:lpstr>
      <vt:lpstr>제1공종집계</vt:lpstr>
      <vt:lpstr>제2공종집계</vt:lpstr>
      <vt:lpstr>제3공종집계</vt:lpstr>
      <vt:lpstr>제13~16공종</vt:lpstr>
      <vt:lpstr>세부공종집계표!Print_Area</vt:lpstr>
      <vt:lpstr>'제13~16공종'!Print_Area</vt:lpstr>
      <vt:lpstr>제1공종집계!Print_Area</vt:lpstr>
      <vt:lpstr>제2공종집계!Print_Area</vt:lpstr>
      <vt:lpstr>제3공종집계!Print_Area</vt:lpstr>
      <vt:lpstr>'제13~16공종'!Print_Titles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keywords>3</cp:keywords>
  <cp:lastModifiedBy>user</cp:lastModifiedBy>
  <cp:lastPrinted>2014-04-21T08:26:36Z</cp:lastPrinted>
  <dcterms:created xsi:type="dcterms:W3CDTF">2014-04-09T23:55:47Z</dcterms:created>
  <dcterms:modified xsi:type="dcterms:W3CDTF">2014-04-22T00:49:45Z</dcterms:modified>
</cp:coreProperties>
</file>